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Plantillama\excel\generador horizontal\"/>
    </mc:Choice>
  </mc:AlternateContent>
  <xr:revisionPtr revIDLastSave="0" documentId="13_ncr:1_{BC3577B2-635E-4E48-9067-A167ACAAC19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anel" sheetId="1" r:id="rId1"/>
    <sheet name="Config" sheetId="2" state="hidden" r:id="rId2"/>
    <sheet name="Movimientos" sheetId="3" r:id="rId3"/>
    <sheet name="Presupuesto" sheetId="4" r:id="rId4"/>
    <sheet name="Metas de ahorro" sheetId="5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7" i="5" l="1"/>
  <c r="B7" i="5"/>
  <c r="E7" i="5" s="1"/>
  <c r="G6" i="5"/>
  <c r="E6" i="5"/>
  <c r="D6" i="5"/>
  <c r="G5" i="5"/>
  <c r="E5" i="5"/>
  <c r="D5" i="5"/>
  <c r="G4" i="5"/>
  <c r="E4" i="5"/>
  <c r="D4" i="5"/>
  <c r="D7" i="5" s="1"/>
  <c r="G3" i="5"/>
  <c r="H3" i="5" s="1"/>
  <c r="E3" i="5"/>
  <c r="D3" i="5"/>
  <c r="D22" i="4"/>
  <c r="B8" i="4"/>
  <c r="D7" i="4"/>
  <c r="D6" i="4"/>
  <c r="D5" i="4"/>
  <c r="D8" i="4" s="1"/>
  <c r="H402" i="3"/>
  <c r="G402" i="3"/>
  <c r="H401" i="3"/>
  <c r="G401" i="3"/>
  <c r="H400" i="3"/>
  <c r="G400" i="3"/>
  <c r="H399" i="3"/>
  <c r="G399" i="3"/>
  <c r="H398" i="3"/>
  <c r="G398" i="3"/>
  <c r="H397" i="3"/>
  <c r="G397" i="3"/>
  <c r="H396" i="3"/>
  <c r="G396" i="3"/>
  <c r="H395" i="3"/>
  <c r="G395" i="3"/>
  <c r="H394" i="3"/>
  <c r="G394" i="3"/>
  <c r="H393" i="3"/>
  <c r="G393" i="3"/>
  <c r="H392" i="3"/>
  <c r="G392" i="3"/>
  <c r="H391" i="3"/>
  <c r="G391" i="3"/>
  <c r="H390" i="3"/>
  <c r="G390" i="3"/>
  <c r="H389" i="3"/>
  <c r="G389" i="3"/>
  <c r="H388" i="3"/>
  <c r="G388" i="3"/>
  <c r="H387" i="3"/>
  <c r="G387" i="3"/>
  <c r="H386" i="3"/>
  <c r="G386" i="3"/>
  <c r="H385" i="3"/>
  <c r="G385" i="3"/>
  <c r="H384" i="3"/>
  <c r="G384" i="3"/>
  <c r="H383" i="3"/>
  <c r="G383" i="3"/>
  <c r="H382" i="3"/>
  <c r="G382" i="3"/>
  <c r="H381" i="3"/>
  <c r="G381" i="3"/>
  <c r="H380" i="3"/>
  <c r="G380" i="3"/>
  <c r="H379" i="3"/>
  <c r="G379" i="3"/>
  <c r="H378" i="3"/>
  <c r="G378" i="3"/>
  <c r="H377" i="3"/>
  <c r="G377" i="3"/>
  <c r="H376" i="3"/>
  <c r="G376" i="3"/>
  <c r="H375" i="3"/>
  <c r="G375" i="3"/>
  <c r="H374" i="3"/>
  <c r="G374" i="3"/>
  <c r="H373" i="3"/>
  <c r="G373" i="3"/>
  <c r="H372" i="3"/>
  <c r="G372" i="3"/>
  <c r="H371" i="3"/>
  <c r="G371" i="3"/>
  <c r="H370" i="3"/>
  <c r="G370" i="3"/>
  <c r="H369" i="3"/>
  <c r="G369" i="3"/>
  <c r="H368" i="3"/>
  <c r="G368" i="3"/>
  <c r="H367" i="3"/>
  <c r="G367" i="3"/>
  <c r="H366" i="3"/>
  <c r="G366" i="3"/>
  <c r="H365" i="3"/>
  <c r="G365" i="3"/>
  <c r="H364" i="3"/>
  <c r="G364" i="3"/>
  <c r="H363" i="3"/>
  <c r="G363" i="3"/>
  <c r="H362" i="3"/>
  <c r="G362" i="3"/>
  <c r="H361" i="3"/>
  <c r="G361" i="3"/>
  <c r="H360" i="3"/>
  <c r="G360" i="3"/>
  <c r="H359" i="3"/>
  <c r="G359" i="3"/>
  <c r="H358" i="3"/>
  <c r="G358" i="3"/>
  <c r="H357" i="3"/>
  <c r="G357" i="3"/>
  <c r="H356" i="3"/>
  <c r="G356" i="3"/>
  <c r="H355" i="3"/>
  <c r="G355" i="3"/>
  <c r="H354" i="3"/>
  <c r="G354" i="3"/>
  <c r="H353" i="3"/>
  <c r="G353" i="3"/>
  <c r="H352" i="3"/>
  <c r="G352" i="3"/>
  <c r="H351" i="3"/>
  <c r="G351" i="3"/>
  <c r="H350" i="3"/>
  <c r="G350" i="3"/>
  <c r="H349" i="3"/>
  <c r="G349" i="3"/>
  <c r="H348" i="3"/>
  <c r="G348" i="3"/>
  <c r="H347" i="3"/>
  <c r="G347" i="3"/>
  <c r="H346" i="3"/>
  <c r="G346" i="3"/>
  <c r="H345" i="3"/>
  <c r="G345" i="3"/>
  <c r="H344" i="3"/>
  <c r="G344" i="3"/>
  <c r="H343" i="3"/>
  <c r="G343" i="3"/>
  <c r="H342" i="3"/>
  <c r="G342" i="3"/>
  <c r="H341" i="3"/>
  <c r="G341" i="3"/>
  <c r="H340" i="3"/>
  <c r="G340" i="3"/>
  <c r="H339" i="3"/>
  <c r="G339" i="3"/>
  <c r="H338" i="3"/>
  <c r="G338" i="3"/>
  <c r="H337" i="3"/>
  <c r="G337" i="3"/>
  <c r="H336" i="3"/>
  <c r="G336" i="3"/>
  <c r="H335" i="3"/>
  <c r="G335" i="3"/>
  <c r="H334" i="3"/>
  <c r="G334" i="3"/>
  <c r="H333" i="3"/>
  <c r="G333" i="3"/>
  <c r="H332" i="3"/>
  <c r="G332" i="3"/>
  <c r="H331" i="3"/>
  <c r="G331" i="3"/>
  <c r="H330" i="3"/>
  <c r="G330" i="3"/>
  <c r="H329" i="3"/>
  <c r="G329" i="3"/>
  <c r="H328" i="3"/>
  <c r="G328" i="3"/>
  <c r="H327" i="3"/>
  <c r="G327" i="3"/>
  <c r="H326" i="3"/>
  <c r="G326" i="3"/>
  <c r="H325" i="3"/>
  <c r="G325" i="3"/>
  <c r="H324" i="3"/>
  <c r="G324" i="3"/>
  <c r="H323" i="3"/>
  <c r="G323" i="3"/>
  <c r="H322" i="3"/>
  <c r="G322" i="3"/>
  <c r="H321" i="3"/>
  <c r="G321" i="3"/>
  <c r="H320" i="3"/>
  <c r="G320" i="3"/>
  <c r="H319" i="3"/>
  <c r="G319" i="3"/>
  <c r="H318" i="3"/>
  <c r="G318" i="3"/>
  <c r="H317" i="3"/>
  <c r="G317" i="3"/>
  <c r="H316" i="3"/>
  <c r="G316" i="3"/>
  <c r="H315" i="3"/>
  <c r="G315" i="3"/>
  <c r="H314" i="3"/>
  <c r="G314" i="3"/>
  <c r="H313" i="3"/>
  <c r="G313" i="3"/>
  <c r="H312" i="3"/>
  <c r="G312" i="3"/>
  <c r="H311" i="3"/>
  <c r="G311" i="3"/>
  <c r="H310" i="3"/>
  <c r="G310" i="3"/>
  <c r="H309" i="3"/>
  <c r="G309" i="3"/>
  <c r="H308" i="3"/>
  <c r="G308" i="3"/>
  <c r="H307" i="3"/>
  <c r="G307" i="3"/>
  <c r="H306" i="3"/>
  <c r="G306" i="3"/>
  <c r="H305" i="3"/>
  <c r="G305" i="3"/>
  <c r="H304" i="3"/>
  <c r="G304" i="3"/>
  <c r="H303" i="3"/>
  <c r="G303" i="3"/>
  <c r="H302" i="3"/>
  <c r="G302" i="3"/>
  <c r="H301" i="3"/>
  <c r="G301" i="3"/>
  <c r="H300" i="3"/>
  <c r="G300" i="3"/>
  <c r="H299" i="3"/>
  <c r="G299" i="3"/>
  <c r="H298" i="3"/>
  <c r="G298" i="3"/>
  <c r="H297" i="3"/>
  <c r="G297" i="3"/>
  <c r="H296" i="3"/>
  <c r="G296" i="3"/>
  <c r="H295" i="3"/>
  <c r="G295" i="3"/>
  <c r="H294" i="3"/>
  <c r="G294" i="3"/>
  <c r="H293" i="3"/>
  <c r="G293" i="3"/>
  <c r="H292" i="3"/>
  <c r="G292" i="3"/>
  <c r="H291" i="3"/>
  <c r="G291" i="3"/>
  <c r="H290" i="3"/>
  <c r="G290" i="3"/>
  <c r="H289" i="3"/>
  <c r="G289" i="3"/>
  <c r="H288" i="3"/>
  <c r="G288" i="3"/>
  <c r="H287" i="3"/>
  <c r="G287" i="3"/>
  <c r="H286" i="3"/>
  <c r="G286" i="3"/>
  <c r="H285" i="3"/>
  <c r="G285" i="3"/>
  <c r="H284" i="3"/>
  <c r="G284" i="3"/>
  <c r="H283" i="3"/>
  <c r="G283" i="3"/>
  <c r="H282" i="3"/>
  <c r="G282" i="3"/>
  <c r="H281" i="3"/>
  <c r="G281" i="3"/>
  <c r="H280" i="3"/>
  <c r="G280" i="3"/>
  <c r="H279" i="3"/>
  <c r="G279" i="3"/>
  <c r="H278" i="3"/>
  <c r="G278" i="3"/>
  <c r="H277" i="3"/>
  <c r="G277" i="3"/>
  <c r="H276" i="3"/>
  <c r="G276" i="3"/>
  <c r="H275" i="3"/>
  <c r="G275" i="3"/>
  <c r="H274" i="3"/>
  <c r="G274" i="3"/>
  <c r="H273" i="3"/>
  <c r="G273" i="3"/>
  <c r="H272" i="3"/>
  <c r="G272" i="3"/>
  <c r="H271" i="3"/>
  <c r="G271" i="3"/>
  <c r="H270" i="3"/>
  <c r="G270" i="3"/>
  <c r="H269" i="3"/>
  <c r="G269" i="3"/>
  <c r="H268" i="3"/>
  <c r="G268" i="3"/>
  <c r="H267" i="3"/>
  <c r="G267" i="3"/>
  <c r="H266" i="3"/>
  <c r="G266" i="3"/>
  <c r="H265" i="3"/>
  <c r="G265" i="3"/>
  <c r="H264" i="3"/>
  <c r="G264" i="3"/>
  <c r="H263" i="3"/>
  <c r="G263" i="3"/>
  <c r="H262" i="3"/>
  <c r="G262" i="3"/>
  <c r="H261" i="3"/>
  <c r="G261" i="3"/>
  <c r="H260" i="3"/>
  <c r="G260" i="3"/>
  <c r="H259" i="3"/>
  <c r="G259" i="3"/>
  <c r="H258" i="3"/>
  <c r="G258" i="3"/>
  <c r="H257" i="3"/>
  <c r="G257" i="3"/>
  <c r="H256" i="3"/>
  <c r="G256" i="3"/>
  <c r="H255" i="3"/>
  <c r="G255" i="3"/>
  <c r="H254" i="3"/>
  <c r="G254" i="3"/>
  <c r="H253" i="3"/>
  <c r="G253" i="3"/>
  <c r="H252" i="3"/>
  <c r="G252" i="3"/>
  <c r="H251" i="3"/>
  <c r="G251" i="3"/>
  <c r="H250" i="3"/>
  <c r="G250" i="3"/>
  <c r="H249" i="3"/>
  <c r="G249" i="3"/>
  <c r="H248" i="3"/>
  <c r="G248" i="3"/>
  <c r="H247" i="3"/>
  <c r="G247" i="3"/>
  <c r="H246" i="3"/>
  <c r="G246" i="3"/>
  <c r="H245" i="3"/>
  <c r="G245" i="3"/>
  <c r="H244" i="3"/>
  <c r="G244" i="3"/>
  <c r="H243" i="3"/>
  <c r="G243" i="3"/>
  <c r="H242" i="3"/>
  <c r="G242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H186" i="3"/>
  <c r="G186" i="3"/>
  <c r="H185" i="3"/>
  <c r="G185" i="3"/>
  <c r="H184" i="3"/>
  <c r="G184" i="3"/>
  <c r="H183" i="3"/>
  <c r="G183" i="3"/>
  <c r="H182" i="3"/>
  <c r="G182" i="3"/>
  <c r="H181" i="3"/>
  <c r="G181" i="3"/>
  <c r="H180" i="3"/>
  <c r="G180" i="3"/>
  <c r="H179" i="3"/>
  <c r="G179" i="3"/>
  <c r="H178" i="3"/>
  <c r="G178" i="3"/>
  <c r="H177" i="3"/>
  <c r="G177" i="3"/>
  <c r="H176" i="3"/>
  <c r="G176" i="3"/>
  <c r="H175" i="3"/>
  <c r="G175" i="3"/>
  <c r="H174" i="3"/>
  <c r="G174" i="3"/>
  <c r="H173" i="3"/>
  <c r="G173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6" i="3"/>
  <c r="G166" i="3"/>
  <c r="H165" i="3"/>
  <c r="G165" i="3"/>
  <c r="H164" i="3"/>
  <c r="G164" i="3"/>
  <c r="H163" i="3"/>
  <c r="G163" i="3"/>
  <c r="H162" i="3"/>
  <c r="G162" i="3"/>
  <c r="H161" i="3"/>
  <c r="G161" i="3"/>
  <c r="H160" i="3"/>
  <c r="G160" i="3"/>
  <c r="H159" i="3"/>
  <c r="G159" i="3"/>
  <c r="H158" i="3"/>
  <c r="G158" i="3"/>
  <c r="H157" i="3"/>
  <c r="G157" i="3"/>
  <c r="H156" i="3"/>
  <c r="G156" i="3"/>
  <c r="H155" i="3"/>
  <c r="G155" i="3"/>
  <c r="H154" i="3"/>
  <c r="G154" i="3"/>
  <c r="H153" i="3"/>
  <c r="G153" i="3"/>
  <c r="H152" i="3"/>
  <c r="G152" i="3"/>
  <c r="H151" i="3"/>
  <c r="G151" i="3"/>
  <c r="H150" i="3"/>
  <c r="G150" i="3"/>
  <c r="H149" i="3"/>
  <c r="G149" i="3"/>
  <c r="H148" i="3"/>
  <c r="G148" i="3"/>
  <c r="H147" i="3"/>
  <c r="G147" i="3"/>
  <c r="H146" i="3"/>
  <c r="G146" i="3"/>
  <c r="H145" i="3"/>
  <c r="G145" i="3"/>
  <c r="H144" i="3"/>
  <c r="G144" i="3"/>
  <c r="H143" i="3"/>
  <c r="G143" i="3"/>
  <c r="H142" i="3"/>
  <c r="G142" i="3"/>
  <c r="H141" i="3"/>
  <c r="G141" i="3"/>
  <c r="H140" i="3"/>
  <c r="G140" i="3"/>
  <c r="H139" i="3"/>
  <c r="G139" i="3"/>
  <c r="H138" i="3"/>
  <c r="G138" i="3"/>
  <c r="H137" i="3"/>
  <c r="G137" i="3"/>
  <c r="H136" i="3"/>
  <c r="G136" i="3"/>
  <c r="H135" i="3"/>
  <c r="G135" i="3"/>
  <c r="H134" i="3"/>
  <c r="G134" i="3"/>
  <c r="H133" i="3"/>
  <c r="G133" i="3"/>
  <c r="H132" i="3"/>
  <c r="G132" i="3"/>
  <c r="H131" i="3"/>
  <c r="G131" i="3"/>
  <c r="H130" i="3"/>
  <c r="G130" i="3"/>
  <c r="H129" i="3"/>
  <c r="G129" i="3"/>
  <c r="H128" i="3"/>
  <c r="G128" i="3"/>
  <c r="H127" i="3"/>
  <c r="G127" i="3"/>
  <c r="H126" i="3"/>
  <c r="G126" i="3"/>
  <c r="H125" i="3"/>
  <c r="G125" i="3"/>
  <c r="H124" i="3"/>
  <c r="G124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5" i="3"/>
  <c r="G115" i="3"/>
  <c r="H114" i="3"/>
  <c r="G114" i="3"/>
  <c r="H113" i="3"/>
  <c r="G113" i="3"/>
  <c r="H112" i="3"/>
  <c r="G112" i="3"/>
  <c r="H111" i="3"/>
  <c r="G111" i="3"/>
  <c r="H110" i="3"/>
  <c r="G110" i="3"/>
  <c r="H109" i="3"/>
  <c r="G109" i="3"/>
  <c r="H108" i="3"/>
  <c r="G108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H101" i="3"/>
  <c r="G101" i="3"/>
  <c r="H100" i="3"/>
  <c r="G100" i="3"/>
  <c r="H99" i="3"/>
  <c r="G99" i="3"/>
  <c r="H98" i="3"/>
  <c r="G98" i="3"/>
  <c r="H97" i="3"/>
  <c r="G97" i="3"/>
  <c r="H96" i="3"/>
  <c r="G96" i="3"/>
  <c r="H95" i="3"/>
  <c r="G95" i="3"/>
  <c r="H94" i="3"/>
  <c r="G94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I18" i="1" s="1"/>
  <c r="K18" i="1" s="1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J9" i="1" s="1"/>
  <c r="H4" i="3"/>
  <c r="G4" i="3"/>
  <c r="H3" i="3"/>
  <c r="G3" i="3"/>
  <c r="J14" i="1" s="1"/>
  <c r="I30" i="1"/>
  <c r="I29" i="1"/>
  <c r="I28" i="1"/>
  <c r="I27" i="1"/>
  <c r="I26" i="1"/>
  <c r="I25" i="1"/>
  <c r="I24" i="1"/>
  <c r="I23" i="1"/>
  <c r="I22" i="1"/>
  <c r="I21" i="1"/>
  <c r="J18" i="1"/>
  <c r="I17" i="1"/>
  <c r="I16" i="1"/>
  <c r="I15" i="1"/>
  <c r="I14" i="1"/>
  <c r="J13" i="1"/>
  <c r="B13" i="1"/>
  <c r="I12" i="1"/>
  <c r="I11" i="1"/>
  <c r="K10" i="1"/>
  <c r="J10" i="1"/>
  <c r="I10" i="1"/>
  <c r="I9" i="1"/>
  <c r="I8" i="1"/>
  <c r="C8" i="1"/>
  <c r="I7" i="1"/>
  <c r="C7" i="1"/>
  <c r="C4" i="1"/>
  <c r="B7" i="1" s="1"/>
  <c r="H5" i="5" l="1"/>
  <c r="H6" i="5"/>
  <c r="K14" i="1"/>
  <c r="B9" i="1"/>
  <c r="B14" i="1" s="1"/>
  <c r="K9" i="1"/>
  <c r="B19" i="1"/>
  <c r="C19" i="1" s="1"/>
  <c r="E19" i="1" s="1"/>
  <c r="C7" i="4"/>
  <c r="E17" i="4"/>
  <c r="J7" i="1"/>
  <c r="K7" i="1" s="1"/>
  <c r="L7" i="1" s="1"/>
  <c r="J15" i="1"/>
  <c r="K15" i="1" s="1"/>
  <c r="E18" i="4"/>
  <c r="J11" i="1"/>
  <c r="K11" i="1" s="1"/>
  <c r="B8" i="1"/>
  <c r="E12" i="4"/>
  <c r="J16" i="1"/>
  <c r="K16" i="1" s="1"/>
  <c r="E19" i="4"/>
  <c r="H4" i="5"/>
  <c r="J8" i="1"/>
  <c r="K8" i="1" s="1"/>
  <c r="J12" i="1"/>
  <c r="K12" i="1" s="1"/>
  <c r="E13" i="4"/>
  <c r="E20" i="4"/>
  <c r="J17" i="1"/>
  <c r="K17" i="1" s="1"/>
  <c r="E14" i="4"/>
  <c r="C9" i="1"/>
  <c r="C10" i="1" s="1"/>
  <c r="I13" i="1"/>
  <c r="K13" i="1" s="1"/>
  <c r="E21" i="4"/>
  <c r="B18" i="1"/>
  <c r="B20" i="1" s="1"/>
  <c r="C20" i="1" s="1"/>
  <c r="E20" i="1" s="1"/>
  <c r="E15" i="4"/>
  <c r="C5" i="4"/>
  <c r="C8" i="4" s="1"/>
  <c r="E16" i="4"/>
  <c r="C6" i="4"/>
  <c r="H7" i="5" l="1"/>
  <c r="L8" i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G14" i="4"/>
  <c r="F14" i="4"/>
  <c r="G13" i="4"/>
  <c r="F13" i="4"/>
  <c r="C18" i="1"/>
  <c r="E18" i="1" s="1"/>
  <c r="G17" i="4"/>
  <c r="F17" i="4"/>
  <c r="E22" i="4"/>
  <c r="G22" i="4" s="1"/>
  <c r="G12" i="4"/>
  <c r="F12" i="4"/>
  <c r="G15" i="4"/>
  <c r="F15" i="4"/>
  <c r="G19" i="4"/>
  <c r="F19" i="4"/>
  <c r="G21" i="4"/>
  <c r="F21" i="4"/>
  <c r="B10" i="1"/>
  <c r="G16" i="4"/>
  <c r="F16" i="4"/>
  <c r="G20" i="4"/>
  <c r="F20" i="4"/>
  <c r="G18" i="4"/>
  <c r="F18" i="4"/>
  <c r="F22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C4" authorId="0" shapeId="0" xr:uid="{00000000-0006-0000-0000-000001000000}">
      <text>
        <r>
          <rPr>
            <sz val="10"/>
            <rFont val="Arial"/>
            <family val="2"/>
          </rPr>
          <t>Nº de mes (automático).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G2" authorId="0" shapeId="0" xr:uid="{00000000-0006-0000-0200-000001000000}">
      <text>
        <r>
          <rPr>
            <sz val="10"/>
            <rFont val="Arial"/>
            <family val="2"/>
          </rPr>
          <t>Columnas automáticas: no escribir aquí.</t>
        </r>
      </text>
    </comment>
  </commentList>
</comments>
</file>

<file path=xl/sharedStrings.xml><?xml version="1.0" encoding="utf-8"?>
<sst xmlns="http://schemas.openxmlformats.org/spreadsheetml/2006/main" count="414" uniqueCount="136">
  <si>
    <t>CONTROL DE AHORRO Y PRESUPUESTO</t>
  </si>
  <si>
    <t>Panel de control · registra tus movimientos y mira aquí cómo evolucionas</t>
  </si>
  <si>
    <t>Mes en revisión:</t>
  </si>
  <si>
    <t>Marzo</t>
  </si>
  <si>
    <t>Indicador</t>
  </si>
  <si>
    <t>Mes seleccionado</t>
  </si>
  <si>
    <t>Acumulado del año</t>
  </si>
  <si>
    <t>Mes</t>
  </si>
  <si>
    <t>Ingresos</t>
  </si>
  <si>
    <t>Gastos</t>
  </si>
  <si>
    <t>Ahorro</t>
  </si>
  <si>
    <t>Acumulado</t>
  </si>
  <si>
    <t>Enero</t>
  </si>
  <si>
    <t>Febrero</t>
  </si>
  <si>
    <t>Tasa de ahorro</t>
  </si>
  <si>
    <t>Abril</t>
  </si>
  <si>
    <t>Mayo</t>
  </si>
  <si>
    <t>Objetivo de ahorro anual</t>
  </si>
  <si>
    <t>Junio</t>
  </si>
  <si>
    <t>Objetivo mensual (automático)</t>
  </si>
  <si>
    <t>Julio</t>
  </si>
  <si>
    <t>Desvío del mes (ahorro − objetivo)</t>
  </si>
  <si>
    <t>Agosto</t>
  </si>
  <si>
    <t>Septiembre</t>
  </si>
  <si>
    <t>Regla 50/30/20 (sobre ingresos del mes)</t>
  </si>
  <si>
    <t>Octubre</t>
  </si>
  <si>
    <t>Bloque</t>
  </si>
  <si>
    <t>Importe</t>
  </si>
  <si>
    <t>% real</t>
  </si>
  <si>
    <t>Objetivo</t>
  </si>
  <si>
    <t>Estado</t>
  </si>
  <si>
    <t>Noviembre</t>
  </si>
  <si>
    <t>Necesidades (esencial)</t>
  </si>
  <si>
    <t>Diciembre</t>
  </si>
  <si>
    <t>Deseos</t>
  </si>
  <si>
    <t>Gasto por categoría (año)</t>
  </si>
  <si>
    <t>Vivienda</t>
  </si>
  <si>
    <t>Suministros</t>
  </si>
  <si>
    <t>Alimentación</t>
  </si>
  <si>
    <t>Cómo usar la plantilla</t>
  </si>
  <si>
    <t>Transporte</t>
  </si>
  <si>
    <t>1. Apunta cada ingreso y gasto en la hoja «Movimientos» (usa los desplegables).</t>
  </si>
  <si>
    <t>Salud</t>
  </si>
  <si>
    <t>2. Ajusta tus topes mensuales en «Presupuesto»; el gasto real se calcula solo.</t>
  </si>
  <si>
    <t>Ocio y restauración</t>
  </si>
  <si>
    <t>3. Cambia el «Mes en revisión» aquí arriba para analizar cualquier mes.</t>
  </si>
  <si>
    <t>Compras personales</t>
  </si>
  <si>
    <t>4. Define tus objetivos en «Metas de ahorro» y sigue la aportación sugerida.</t>
  </si>
  <si>
    <t>Suscripciones</t>
  </si>
  <si>
    <t>5. Las celdas amarillas son editables; el resto se calcula automáticamente.</t>
  </si>
  <si>
    <t>Ahorro e inversión</t>
  </si>
  <si>
    <t>Imprevistos</t>
  </si>
  <si>
    <t>Categorías</t>
  </si>
  <si>
    <t>Tipo</t>
  </si>
  <si>
    <t>Cuenta</t>
  </si>
  <si>
    <t>Grupo</t>
  </si>
  <si>
    <t>Naturaleza</t>
  </si>
  <si>
    <t>MesNum</t>
  </si>
  <si>
    <t>Nómina</t>
  </si>
  <si>
    <t>Ingreso</t>
  </si>
  <si>
    <t>Cuenta corriente</t>
  </si>
  <si>
    <t>Esencial</t>
  </si>
  <si>
    <t>Fijo</t>
  </si>
  <si>
    <t>Ingresos variables</t>
  </si>
  <si>
    <t>Gasto</t>
  </si>
  <si>
    <t>Tarjeta de crédito</t>
  </si>
  <si>
    <t>Deseo</t>
  </si>
  <si>
    <t>Variable</t>
  </si>
  <si>
    <t>Otros ingresos</t>
  </si>
  <si>
    <t>Efectivo</t>
  </si>
  <si>
    <t>Cuenta de ahorro</t>
  </si>
  <si>
    <t>REGISTRO DE MOVIMIENTOS</t>
  </si>
  <si>
    <t>Fecha</t>
  </si>
  <si>
    <t>Categoría</t>
  </si>
  <si>
    <t>Descripción</t>
  </si>
  <si>
    <t>Traspaso automático a ahorro</t>
  </si>
  <si>
    <t>Alquiler piso</t>
  </si>
  <si>
    <t>Internet fibra</t>
  </si>
  <si>
    <t>Compra semanal supermercado</t>
  </si>
  <si>
    <t>Factura de luz</t>
  </si>
  <si>
    <t>Netflix</t>
  </si>
  <si>
    <t>Cena con amigos</t>
  </si>
  <si>
    <t>Abono transporte</t>
  </si>
  <si>
    <t>Frutería y carnicería</t>
  </si>
  <si>
    <t>Proyecto freelance</t>
  </si>
  <si>
    <t>Spotify</t>
  </si>
  <si>
    <t>Camiseta y vaqueros</t>
  </si>
  <si>
    <t>Gas natural</t>
  </si>
  <si>
    <t>Cine</t>
  </si>
  <si>
    <t>Farmacia</t>
  </si>
  <si>
    <t>Cuota gimnasio</t>
  </si>
  <si>
    <t>Cañas fin de semana</t>
  </si>
  <si>
    <t>Nómina de enero</t>
  </si>
  <si>
    <t>Gasolina</t>
  </si>
  <si>
    <t>Restaurante San Valentín</t>
  </si>
  <si>
    <t>Devolución compra online</t>
  </si>
  <si>
    <t>Supermercado</t>
  </si>
  <si>
    <t>Zapatillas</t>
  </si>
  <si>
    <t>Factura del agua</t>
  </si>
  <si>
    <t>Cine y palomitas</t>
  </si>
  <si>
    <t>Reparación del móvil</t>
  </si>
  <si>
    <t>Taxi nocturno</t>
  </si>
  <si>
    <t>Nómina de febrero</t>
  </si>
  <si>
    <t>Cena de cumpleaños</t>
  </si>
  <si>
    <t>Regalo de cumpleaños</t>
  </si>
  <si>
    <t>Dentista (revisión)</t>
  </si>
  <si>
    <t>Concierto</t>
  </si>
  <si>
    <t>Libro</t>
  </si>
  <si>
    <t>Nómina de marzo</t>
  </si>
  <si>
    <t>PRESUPUESTO MENSUAL</t>
  </si>
  <si>
    <t>Las columnas reales se calculan solas según el mes elegido en el Panel</t>
  </si>
  <si>
    <t>INGRESOS PREVISTOS</t>
  </si>
  <si>
    <t>Previsto / mes</t>
  </si>
  <si>
    <t>Recibido (mes)</t>
  </si>
  <si>
    <t>Recibido (año)</t>
  </si>
  <si>
    <t>TOTAL INGRESOS</t>
  </si>
  <si>
    <t>GASTOS — PRESUPUESTO POR CATEGORÍA</t>
  </si>
  <si>
    <t>Grupo 50/30/20</t>
  </si>
  <si>
    <t>Presupuesto / mes</t>
  </si>
  <si>
    <t>Gastado (mes)</t>
  </si>
  <si>
    <t>Disponible</t>
  </si>
  <si>
    <t>% usado</t>
  </si>
  <si>
    <t>TOTAL GASTOS</t>
  </si>
  <si>
    <t>METAS DE AHORRO</t>
  </si>
  <si>
    <t>Meta</t>
  </si>
  <si>
    <t>Ahorrado</t>
  </si>
  <si>
    <t>Restante</t>
  </si>
  <si>
    <t>% completado</t>
  </si>
  <si>
    <t>Fecha límite</t>
  </si>
  <si>
    <t>Meses restantes</t>
  </si>
  <si>
    <t>Aportación mensual sugerida</t>
  </si>
  <si>
    <t>Fondo de emergencia (6 meses)</t>
  </si>
  <si>
    <t>Viaje a Japón</t>
  </si>
  <si>
    <t>Entrada para coche</t>
  </si>
  <si>
    <t>Cursos y formación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</si>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</sst>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0.0%"/>
  </numFmts>
  <fonts count="9" x14ac:knownFonts="1">
    <font>
      <sz val="11"/>
      <color theme="1"/>
      <name val="Calibri"/>
      <family val="2"/>
      <charset val="1"/>
    </font>
    <font>
      <b/>
      <sz val="16"/>
      <color rgb="FFFFFFFF"/>
      <name val="Arial"/>
      <charset val="1"/>
    </font>
    <font>
      <i/>
      <sz val="10"/>
      <color rgb="FFE2E8F0"/>
      <name val="Arial"/>
      <charset val="1"/>
    </font>
    <font>
      <b/>
      <sz val="10"/>
      <color rgb="FF1E293B"/>
      <name val="Arial"/>
      <charset val="1"/>
    </font>
    <font>
      <sz val="9"/>
      <color rgb="FF94A3B8"/>
      <name val="Arial"/>
      <charset val="1"/>
    </font>
    <font>
      <b/>
      <sz val="10"/>
      <color rgb="FFFFFFFF"/>
      <name val="Arial"/>
      <charset val="1"/>
    </font>
    <font>
      <sz val="10"/>
      <color rgb="FF1E293B"/>
      <name val="Arial"/>
      <charset val="1"/>
    </font>
    <font>
      <b/>
      <sz val="11"/>
      <color rgb="FF115E59"/>
      <name val="Arial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115E59"/>
      </patternFill>
    </fill>
    <fill>
      <patternFill patternType="solid">
        <fgColor rgb="FFFEF9C3"/>
        <bgColor rgb="FFFEF3C7"/>
      </patternFill>
    </fill>
    <fill>
      <patternFill patternType="solid">
        <fgColor rgb="FFF1F5F9"/>
        <bgColor rgb="FFF9F9F9"/>
      </patternFill>
    </fill>
    <fill>
      <patternFill patternType="solid">
        <fgColor rgb="FFCCFBF1"/>
        <bgColor rgb="FFDCFCE7"/>
      </patternFill>
    </fill>
  </fills>
  <borders count="2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7" fillId="5" borderId="1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right" vertical="center"/>
    </xf>
    <xf numFmtId="1" fontId="4" fillId="0" borderId="1" xfId="0" applyNumberFormat="1" applyFont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/>
    <xf numFmtId="165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/>
    <xf numFmtId="164" fontId="6" fillId="3" borderId="1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3" fillId="4" borderId="1" xfId="0" applyFont="1" applyFill="1" applyBorder="1"/>
    <xf numFmtId="165" fontId="3" fillId="4" borderId="1" xfId="0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7">
    <dxf>
      <font>
        <b/>
        <color rgb="FF166534"/>
      </font>
      <fill>
        <patternFill>
          <bgColor rgb="FFDCFCE7"/>
        </patternFill>
      </fill>
    </dxf>
    <dxf>
      <font>
        <b/>
        <color rgb="FF92400E"/>
      </font>
      <fill>
        <patternFill>
          <bgColor rgb="FFFEF3C7"/>
        </patternFill>
      </fill>
    </dxf>
    <dxf>
      <font>
        <b/>
        <color rgb="FFDC2626"/>
      </font>
      <fill>
        <patternFill>
          <bgColor rgb="FFFECACA"/>
        </patternFill>
      </fill>
    </dxf>
    <dxf>
      <font>
        <b/>
        <color rgb="FF92400E"/>
      </font>
      <fill>
        <patternFill>
          <bgColor rgb="FFFEF3C7"/>
        </patternFill>
      </fill>
    </dxf>
    <dxf>
      <font>
        <b/>
        <color rgb="FF166534"/>
      </font>
      <fill>
        <patternFill>
          <bgColor rgb="FFDCFCE7"/>
        </patternFill>
      </fill>
    </dxf>
    <dxf>
      <font>
        <b/>
        <color rgb="FFDC2626"/>
      </font>
      <fill>
        <patternFill>
          <bgColor rgb="FFFECACA"/>
        </patternFill>
      </fill>
    </dxf>
    <dxf>
      <font>
        <b/>
        <color rgb="FF166534"/>
      </font>
      <fill>
        <patternFill>
          <bgColor rgb="FFDCFCE7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DC2626"/>
      <rgbColor rgb="FF00FF00"/>
      <rgbColor rgb="FF0000FF"/>
      <rgbColor rgb="FFF9F9F9"/>
      <rgbColor rgb="FFFF00FF"/>
      <rgbColor rgb="FF00FFFF"/>
      <rgbColor rgb="FF800000"/>
      <rgbColor rgb="FF166534"/>
      <rgbColor rgb="FF000080"/>
      <rgbColor rgb="FF8AA64F"/>
      <rgbColor rgb="FF800080"/>
      <rgbColor rgb="FF0F766E"/>
      <rgbColor rgb="FFB8CD97"/>
      <rgbColor rgb="FF878787"/>
      <rgbColor rgb="FF93A9CE"/>
      <rgbColor rgb="FFAB4744"/>
      <rgbColor rgb="FFFEF9C3"/>
      <rgbColor rgb="FFCCFBF1"/>
      <rgbColor rgb="FF660066"/>
      <rgbColor rgb="FFDC853E"/>
      <rgbColor rgb="FF4F81BD"/>
      <rgbColor rgb="FFCBD5E1"/>
      <rgbColor rgb="FF000080"/>
      <rgbColor rgb="FFFF00FF"/>
      <rgbColor rgb="FFF1F5F9"/>
      <rgbColor rgb="FF00FFFF"/>
      <rgbColor rgb="FF800080"/>
      <rgbColor rgb="FF800000"/>
      <rgbColor rgb="FF115E59"/>
      <rgbColor rgb="FF0000FF"/>
      <rgbColor rgb="FF00CCFF"/>
      <rgbColor rgb="FFDCFCE7"/>
      <rgbColor rgb="FFE2E8F0"/>
      <rgbColor rgb="FFFEF3C7"/>
      <rgbColor rgb="FFD9D9D9"/>
      <rgbColor rgb="FFD09493"/>
      <rgbColor rgb="FFA99BBD"/>
      <rgbColor rgb="FFFECACA"/>
      <rgbColor rgb="FF4672A8"/>
      <rgbColor rgb="FF33CCCC"/>
      <rgbColor rgb="FF9BBB59"/>
      <rgbColor rgb="FFFFCC00"/>
      <rgbColor rgb="FFFF9900"/>
      <rgbColor rgb="FFC0504D"/>
      <rgbColor rgb="FF725990"/>
      <rgbColor rgb="FF94A3B8"/>
      <rgbColor rgb="FF003366"/>
      <rgbColor rgb="FF4299B0"/>
      <rgbColor rgb="FF003300"/>
      <rgbColor rgb="FF333300"/>
      <rgbColor rgb="FF92400E"/>
      <rgbColor rgb="FFBE4B48"/>
      <rgbColor rgb="FF333399"/>
      <rgbColor rgb="FF1E293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Ingresos · Gastos · Ahorro por 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Panel!$I$6</c:f>
              <c:strCache>
                <c:ptCount val="1"/>
                <c:pt idx="0">
                  <c:v>Ingresos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Panel!$H$7:$H$18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Panel!$I$7:$I$18</c:f>
              <c:numCache>
                <c:formatCode>#,##0.00" €"</c:formatCode>
                <c:ptCount val="12"/>
                <c:pt idx="0">
                  <c:v>2200</c:v>
                </c:pt>
                <c:pt idx="1">
                  <c:v>1978</c:v>
                </c:pt>
                <c:pt idx="2">
                  <c:v>2270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C7-44DC-A700-FCBFC8836458}"/>
            </c:ext>
          </c:extLst>
        </c:ser>
        <c:ser>
          <c:idx val="1"/>
          <c:order val="1"/>
          <c:tx>
            <c:strRef>
              <c:f>Panel!$J$6</c:f>
              <c:strCache>
                <c:ptCount val="1"/>
                <c:pt idx="0">
                  <c:v>Gastos</c:v>
                </c:pt>
              </c:strCache>
            </c:strRef>
          </c:tx>
          <c:spPr>
            <a:solidFill>
              <a:srgbClr val="C0504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Panel!$H$7:$H$18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Panel!$J$7:$J$18</c:f>
              <c:numCache>
                <c:formatCode>#,##0.00" €"</c:formatCode>
                <c:ptCount val="12"/>
                <c:pt idx="0">
                  <c:v>1601</c:v>
                </c:pt>
                <c:pt idx="1">
                  <c:v>1723</c:v>
                </c:pt>
                <c:pt idx="2">
                  <c:v>1718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C7-44DC-A700-FCBFC8836458}"/>
            </c:ext>
          </c:extLst>
        </c:ser>
        <c:ser>
          <c:idx val="2"/>
          <c:order val="2"/>
          <c:tx>
            <c:strRef>
              <c:f>Panel!$K$6</c:f>
              <c:strCache>
                <c:ptCount val="1"/>
                <c:pt idx="0">
                  <c:v>Ahorro</c:v>
                </c:pt>
              </c:strCache>
            </c:strRef>
          </c:tx>
          <c:spPr>
            <a:solidFill>
              <a:srgbClr val="9BBB59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Panel!$H$7:$H$18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Panel!$K$7:$K$18</c:f>
              <c:numCache>
                <c:formatCode>#,##0.00" €"</c:formatCode>
                <c:ptCount val="12"/>
                <c:pt idx="0">
                  <c:v>599</c:v>
                </c:pt>
                <c:pt idx="1">
                  <c:v>255</c:v>
                </c:pt>
                <c:pt idx="2">
                  <c:v>552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C7-44DC-A700-FCBFC8836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130397"/>
        <c:axId val="63323486"/>
      </c:barChart>
      <c:catAx>
        <c:axId val="8913039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63323486"/>
        <c:crosses val="autoZero"/>
        <c:auto val="1"/>
        <c:lblAlgn val="ctr"/>
        <c:lblOffset val="100"/>
        <c:noMultiLvlLbl val="0"/>
      </c:catAx>
      <c:valAx>
        <c:axId val="63323486"/>
        <c:scaling>
          <c:orientation val="minMax"/>
        </c:scaling>
        <c:delete val="0"/>
        <c:axPos val="l"/>
        <c:numFmt formatCode="#,##0&quot; €&quot;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89130397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CC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Ahorro acumulado del año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Panel!$L$6</c:f>
              <c:strCache>
                <c:ptCount val="1"/>
                <c:pt idx="0">
                  <c:v>Acumulado</c:v>
                </c:pt>
              </c:strCache>
            </c:strRef>
          </c:tx>
          <c:spPr>
            <a:ln w="47520">
              <a:solidFill>
                <a:srgbClr val="BE4B48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Panel!$H$7:$H$18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Panel!$L$7:$L$18</c:f>
              <c:numCache>
                <c:formatCode>#,##0.00" €"</c:formatCode>
                <c:ptCount val="12"/>
                <c:pt idx="0">
                  <c:v>599</c:v>
                </c:pt>
                <c:pt idx="1">
                  <c:v>854</c:v>
                </c:pt>
                <c:pt idx="2">
                  <c:v>1406</c:v>
                </c:pt>
                <c:pt idx="3">
                  <c:v>1406</c:v>
                </c:pt>
                <c:pt idx="4">
                  <c:v>1406</c:v>
                </c:pt>
                <c:pt idx="5">
                  <c:v>1406</c:v>
                </c:pt>
                <c:pt idx="6">
                  <c:v>1406</c:v>
                </c:pt>
                <c:pt idx="7">
                  <c:v>1406</c:v>
                </c:pt>
                <c:pt idx="8">
                  <c:v>1406</c:v>
                </c:pt>
                <c:pt idx="9">
                  <c:v>1406</c:v>
                </c:pt>
                <c:pt idx="10">
                  <c:v>1406</c:v>
                </c:pt>
                <c:pt idx="11">
                  <c:v>1406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179-42B6-B3B3-D9551A268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81417519"/>
        <c:axId val="37427126"/>
      </c:lineChart>
      <c:catAx>
        <c:axId val="81417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37427126"/>
        <c:crosses val="autoZero"/>
        <c:auto val="1"/>
        <c:lblAlgn val="ctr"/>
        <c:lblOffset val="100"/>
        <c:noMultiLvlLbl val="0"/>
      </c:catAx>
      <c:valAx>
        <c:axId val="3742712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&quot; €&quot;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81417519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CC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Reparto del gasto por categoría (año)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Panel!$I$20</c:f>
              <c:strCache>
                <c:ptCount val="1"/>
                <c:pt idx="0">
                  <c:v>Importe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4672A8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B3F3-4209-810B-16860DE69EF3}"/>
              </c:ext>
            </c:extLst>
          </c:dPt>
          <c:dPt>
            <c:idx val="1"/>
            <c:bubble3D val="0"/>
            <c:spPr>
              <a:solidFill>
                <a:srgbClr val="AB474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B3F3-4209-810B-16860DE69EF3}"/>
              </c:ext>
            </c:extLst>
          </c:dPt>
          <c:dPt>
            <c:idx val="2"/>
            <c:bubble3D val="0"/>
            <c:spPr>
              <a:solidFill>
                <a:srgbClr val="8AA64F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B3F3-4209-810B-16860DE69EF3}"/>
              </c:ext>
            </c:extLst>
          </c:dPt>
          <c:dPt>
            <c:idx val="3"/>
            <c:bubble3D val="0"/>
            <c:spPr>
              <a:solidFill>
                <a:srgbClr val="72599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B3F3-4209-810B-16860DE69EF3}"/>
              </c:ext>
            </c:extLst>
          </c:dPt>
          <c:dPt>
            <c:idx val="4"/>
            <c:bubble3D val="0"/>
            <c:spPr>
              <a:solidFill>
                <a:srgbClr val="4299B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9-B3F3-4209-810B-16860DE69EF3}"/>
              </c:ext>
            </c:extLst>
          </c:dPt>
          <c:dPt>
            <c:idx val="5"/>
            <c:bubble3D val="0"/>
            <c:spPr>
              <a:solidFill>
                <a:srgbClr val="DC853E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B-B3F3-4209-810B-16860DE69EF3}"/>
              </c:ext>
            </c:extLst>
          </c:dPt>
          <c:dPt>
            <c:idx val="6"/>
            <c:bubble3D val="0"/>
            <c:spPr>
              <a:solidFill>
                <a:srgbClr val="93A9CE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D-B3F3-4209-810B-16860DE69EF3}"/>
              </c:ext>
            </c:extLst>
          </c:dPt>
          <c:dPt>
            <c:idx val="7"/>
            <c:bubble3D val="0"/>
            <c:spPr>
              <a:solidFill>
                <a:srgbClr val="D09493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F-B3F3-4209-810B-16860DE69EF3}"/>
              </c:ext>
            </c:extLst>
          </c:dPt>
          <c:dPt>
            <c:idx val="8"/>
            <c:bubble3D val="0"/>
            <c:spPr>
              <a:solidFill>
                <a:srgbClr val="B8CD97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1-B3F3-4209-810B-16860DE69EF3}"/>
              </c:ext>
            </c:extLst>
          </c:dPt>
          <c:dPt>
            <c:idx val="9"/>
            <c:bubble3D val="0"/>
            <c:spPr>
              <a:solidFill>
                <a:srgbClr val="A99BB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3-B3F3-4209-810B-16860DE69EF3}"/>
              </c:ext>
            </c:extLst>
          </c:dPt>
          <c:cat>
            <c:strRef>
              <c:f>Panel!$H$21:$H$30</c:f>
              <c:strCache>
                <c:ptCount val="10"/>
                <c:pt idx="0">
                  <c:v>Vivienda</c:v>
                </c:pt>
                <c:pt idx="1">
                  <c:v>Suministros</c:v>
                </c:pt>
                <c:pt idx="2">
                  <c:v>Alimentación</c:v>
                </c:pt>
                <c:pt idx="3">
                  <c:v>Transporte</c:v>
                </c:pt>
                <c:pt idx="4">
                  <c:v>Salud</c:v>
                </c:pt>
                <c:pt idx="5">
                  <c:v>Ocio y restauración</c:v>
                </c:pt>
                <c:pt idx="6">
                  <c:v>Compras personales</c:v>
                </c:pt>
                <c:pt idx="7">
                  <c:v>Suscripciones</c:v>
                </c:pt>
                <c:pt idx="8">
                  <c:v>Ahorro e inversión</c:v>
                </c:pt>
                <c:pt idx="9">
                  <c:v>Imprevistos</c:v>
                </c:pt>
              </c:strCache>
            </c:strRef>
          </c:cat>
          <c:val>
            <c:numRef>
              <c:f>Panel!$I$21:$I$30</c:f>
              <c:numCache>
                <c:formatCode>#,##0.00" €"</c:formatCode>
                <c:ptCount val="10"/>
                <c:pt idx="0">
                  <c:v>2250</c:v>
                </c:pt>
                <c:pt idx="1">
                  <c:v>373</c:v>
                </c:pt>
                <c:pt idx="2">
                  <c:v>858</c:v>
                </c:pt>
                <c:pt idx="3">
                  <c:v>167</c:v>
                </c:pt>
                <c:pt idx="4">
                  <c:v>83</c:v>
                </c:pt>
                <c:pt idx="5">
                  <c:v>267</c:v>
                </c:pt>
                <c:pt idx="6">
                  <c:v>177</c:v>
                </c:pt>
                <c:pt idx="7">
                  <c:v>147</c:v>
                </c:pt>
                <c:pt idx="8">
                  <c:v>650</c:v>
                </c:pt>
                <c:pt idx="9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3F3-4209-810B-16860DE69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CC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5</xdr:col>
      <xdr:colOff>410250</xdr:colOff>
      <xdr:row>44</xdr:row>
      <xdr:rowOff>32400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47</xdr:row>
      <xdr:rowOff>0</xdr:rowOff>
    </xdr:from>
    <xdr:to>
      <xdr:col>5</xdr:col>
      <xdr:colOff>410250</xdr:colOff>
      <xdr:row>61</xdr:row>
      <xdr:rowOff>32760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466725</xdr:colOff>
      <xdr:row>30</xdr:row>
      <xdr:rowOff>0</xdr:rowOff>
    </xdr:from>
    <xdr:to>
      <xdr:col>13</xdr:col>
      <xdr:colOff>9524</xdr:colOff>
      <xdr:row>44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showGridLines="0" tabSelected="1" zoomScaleNormal="100" workbookViewId="0">
      <selection activeCell="J23" sqref="J23"/>
    </sheetView>
  </sheetViews>
  <sheetFormatPr baseColWidth="10" defaultColWidth="8.7109375" defaultRowHeight="15" x14ac:dyDescent="0.25"/>
  <cols>
    <col min="1" max="1" width="32" customWidth="1"/>
    <col min="2" max="2" width="13" bestFit="1" customWidth="1"/>
    <col min="3" max="3" width="11.28515625" bestFit="1" customWidth="1"/>
    <col min="4" max="4" width="8.5703125" bestFit="1" customWidth="1"/>
    <col min="5" max="5" width="11.140625" bestFit="1" customWidth="1"/>
    <col min="7" max="7" width="2.28515625" customWidth="1"/>
    <col min="8" max="11" width="12" customWidth="1"/>
    <col min="12" max="12" width="13" customWidth="1"/>
    <col min="13" max="13" width="4" customWidth="1"/>
  </cols>
  <sheetData>
    <row r="1" spans="1:13" ht="30" customHeight="1" x14ac:dyDescent="0.25">
      <c r="A1" s="4" t="s">
        <v>0</v>
      </c>
      <c r="B1" s="4"/>
      <c r="C1" s="4"/>
      <c r="D1" s="4"/>
      <c r="E1" s="4"/>
      <c r="F1" s="4"/>
    </row>
    <row r="2" spans="1:13" x14ac:dyDescent="0.25">
      <c r="A2" s="3" t="s">
        <v>1</v>
      </c>
      <c r="B2" s="3"/>
      <c r="C2" s="3"/>
      <c r="D2" s="3"/>
      <c r="E2" s="3"/>
      <c r="F2" s="3"/>
    </row>
    <row r="4" spans="1:13" x14ac:dyDescent="0.25">
      <c r="A4" s="5" t="s">
        <v>2</v>
      </c>
      <c r="B4" s="6" t="s">
        <v>3</v>
      </c>
      <c r="C4" s="7">
        <f>MATCH(B4,Config!$F$2:$F$13,0)</f>
        <v>3</v>
      </c>
    </row>
    <row r="6" spans="1:13" ht="27.75" customHeight="1" x14ac:dyDescent="0.25">
      <c r="A6" s="35" t="s">
        <v>4</v>
      </c>
      <c r="B6" s="36" t="s">
        <v>5</v>
      </c>
      <c r="C6" s="36" t="s">
        <v>6</v>
      </c>
      <c r="H6" s="9" t="s">
        <v>7</v>
      </c>
      <c r="I6" s="9" t="s">
        <v>8</v>
      </c>
      <c r="J6" s="9" t="s">
        <v>9</v>
      </c>
      <c r="K6" s="9" t="s">
        <v>10</v>
      </c>
      <c r="L6" s="9" t="s">
        <v>11</v>
      </c>
    </row>
    <row r="7" spans="1:13" x14ac:dyDescent="0.25">
      <c r="A7" s="10" t="s">
        <v>8</v>
      </c>
      <c r="B7" s="11">
        <f>SUMIFS(Movimientos!$E$3:$E$402,Movimientos!$B$3:$B$402,"Ingreso",Movimientos!$G$3:$G$402,$C$4)</f>
        <v>2270</v>
      </c>
      <c r="C7" s="11">
        <f>SUMIFS(Movimientos!$E$3:$E$402,Movimientos!$B$3:$B$402,"Ingreso")</f>
        <v>6448</v>
      </c>
      <c r="H7" s="12" t="s">
        <v>12</v>
      </c>
      <c r="I7" s="13">
        <f>SUMIFS(Movimientos!$E$3:$E$402,Movimientos!$B$3:$B$402,"Ingreso",Movimientos!$G$3:$G$402,$M7)</f>
        <v>2200</v>
      </c>
      <c r="J7" s="13">
        <f>SUMIFS(Movimientos!$E$3:$E$402,Movimientos!$B$3:$B$402,"Gasto",Movimientos!$G$3:$G$402,$M7)</f>
        <v>1601</v>
      </c>
      <c r="K7" s="13">
        <f t="shared" ref="K7:K18" si="0">I7-J7</f>
        <v>599</v>
      </c>
      <c r="L7" s="13">
        <f>K7</f>
        <v>599</v>
      </c>
      <c r="M7" s="14">
        <v>1</v>
      </c>
    </row>
    <row r="8" spans="1:13" x14ac:dyDescent="0.25">
      <c r="A8" s="10" t="s">
        <v>9</v>
      </c>
      <c r="B8" s="11">
        <f>SUMIFS(Movimientos!$E$3:$E$402,Movimientos!$B$3:$B$402,"Gasto",Movimientos!$G$3:$G$402,$C$4)</f>
        <v>1718</v>
      </c>
      <c r="C8" s="11">
        <f>SUMIFS(Movimientos!$E$3:$E$402,Movimientos!$B$3:$B$402,"Gasto")</f>
        <v>5042</v>
      </c>
      <c r="H8" s="12" t="s">
        <v>13</v>
      </c>
      <c r="I8" s="13">
        <f>SUMIFS(Movimientos!$E$3:$E$402,Movimientos!$B$3:$B$402,"Ingreso",Movimientos!$G$3:$G$402,$M8)</f>
        <v>1978</v>
      </c>
      <c r="J8" s="13">
        <f>SUMIFS(Movimientos!$E$3:$E$402,Movimientos!$B$3:$B$402,"Gasto",Movimientos!$G$3:$G$402,$M8)</f>
        <v>1723</v>
      </c>
      <c r="K8" s="13">
        <f t="shared" si="0"/>
        <v>255</v>
      </c>
      <c r="L8" s="13">
        <f t="shared" ref="L8:L18" si="1">L7+K8</f>
        <v>854</v>
      </c>
      <c r="M8" s="14">
        <v>2</v>
      </c>
    </row>
    <row r="9" spans="1:13" x14ac:dyDescent="0.25">
      <c r="A9" s="10" t="s">
        <v>10</v>
      </c>
      <c r="B9" s="11">
        <f>B7-B8</f>
        <v>552</v>
      </c>
      <c r="C9" s="11">
        <f>C7-C8</f>
        <v>1406</v>
      </c>
      <c r="H9" s="12" t="s">
        <v>3</v>
      </c>
      <c r="I9" s="13">
        <f>SUMIFS(Movimientos!$E$3:$E$402,Movimientos!$B$3:$B$402,"Ingreso",Movimientos!$G$3:$G$402,$M9)</f>
        <v>2270</v>
      </c>
      <c r="J9" s="13">
        <f>SUMIFS(Movimientos!$E$3:$E$402,Movimientos!$B$3:$B$402,"Gasto",Movimientos!$G$3:$G$402,$M9)</f>
        <v>1718</v>
      </c>
      <c r="K9" s="13">
        <f t="shared" si="0"/>
        <v>552</v>
      </c>
      <c r="L9" s="13">
        <f t="shared" si="1"/>
        <v>1406</v>
      </c>
      <c r="M9" s="14">
        <v>3</v>
      </c>
    </row>
    <row r="10" spans="1:13" x14ac:dyDescent="0.25">
      <c r="A10" s="15" t="s">
        <v>14</v>
      </c>
      <c r="B10" s="16">
        <f>IF(B7=0,0,B9/B7)</f>
        <v>0.24317180616740089</v>
      </c>
      <c r="C10" s="16">
        <f>IF(C7=0,0,C9/C7)</f>
        <v>0.21805210918114143</v>
      </c>
      <c r="H10" s="12" t="s">
        <v>15</v>
      </c>
      <c r="I10" s="13">
        <f>SUMIFS(Movimientos!$E$3:$E$402,Movimientos!$B$3:$B$402,"Ingreso",Movimientos!$G$3:$G$402,$M10)</f>
        <v>0</v>
      </c>
      <c r="J10" s="13">
        <f>SUMIFS(Movimientos!$E$3:$E$402,Movimientos!$B$3:$B$402,"Gasto",Movimientos!$G$3:$G$402,$M10)</f>
        <v>0</v>
      </c>
      <c r="K10" s="13">
        <f t="shared" si="0"/>
        <v>0</v>
      </c>
      <c r="L10" s="13">
        <f t="shared" si="1"/>
        <v>1406</v>
      </c>
      <c r="M10" s="14">
        <v>4</v>
      </c>
    </row>
    <row r="11" spans="1:13" x14ac:dyDescent="0.25">
      <c r="H11" s="12" t="s">
        <v>16</v>
      </c>
      <c r="I11" s="13">
        <f>SUMIFS(Movimientos!$E$3:$E$402,Movimientos!$B$3:$B$402,"Ingreso",Movimientos!$G$3:$G$402,$M11)</f>
        <v>0</v>
      </c>
      <c r="J11" s="13">
        <f>SUMIFS(Movimientos!$E$3:$E$402,Movimientos!$B$3:$B$402,"Gasto",Movimientos!$G$3:$G$402,$M11)</f>
        <v>0</v>
      </c>
      <c r="K11" s="13">
        <f t="shared" si="0"/>
        <v>0</v>
      </c>
      <c r="L11" s="13">
        <f t="shared" si="1"/>
        <v>1406</v>
      </c>
      <c r="M11" s="14">
        <v>5</v>
      </c>
    </row>
    <row r="12" spans="1:13" x14ac:dyDescent="0.25">
      <c r="A12" s="17" t="s">
        <v>17</v>
      </c>
      <c r="B12" s="18">
        <v>3000</v>
      </c>
      <c r="H12" s="12" t="s">
        <v>18</v>
      </c>
      <c r="I12" s="13">
        <f>SUMIFS(Movimientos!$E$3:$E$402,Movimientos!$B$3:$B$402,"Ingreso",Movimientos!$G$3:$G$402,$M12)</f>
        <v>0</v>
      </c>
      <c r="J12" s="13">
        <f>SUMIFS(Movimientos!$E$3:$E$402,Movimientos!$B$3:$B$402,"Gasto",Movimientos!$G$3:$G$402,$M12)</f>
        <v>0</v>
      </c>
      <c r="K12" s="13">
        <f t="shared" si="0"/>
        <v>0</v>
      </c>
      <c r="L12" s="13">
        <f t="shared" si="1"/>
        <v>1406</v>
      </c>
      <c r="M12" s="14">
        <v>6</v>
      </c>
    </row>
    <row r="13" spans="1:13" x14ac:dyDescent="0.25">
      <c r="A13" s="12" t="s">
        <v>19</v>
      </c>
      <c r="B13" s="19">
        <f>B12/12</f>
        <v>250</v>
      </c>
      <c r="H13" s="12" t="s">
        <v>20</v>
      </c>
      <c r="I13" s="13">
        <f>SUMIFS(Movimientos!$E$3:$E$402,Movimientos!$B$3:$B$402,"Ingreso",Movimientos!$G$3:$G$402,$M13)</f>
        <v>0</v>
      </c>
      <c r="J13" s="13">
        <f>SUMIFS(Movimientos!$E$3:$E$402,Movimientos!$B$3:$B$402,"Gasto",Movimientos!$G$3:$G$402,$M13)</f>
        <v>0</v>
      </c>
      <c r="K13" s="13">
        <f t="shared" si="0"/>
        <v>0</v>
      </c>
      <c r="L13" s="13">
        <f t="shared" si="1"/>
        <v>1406</v>
      </c>
      <c r="M13" s="14">
        <v>7</v>
      </c>
    </row>
    <row r="14" spans="1:13" x14ac:dyDescent="0.25">
      <c r="A14" s="17" t="s">
        <v>21</v>
      </c>
      <c r="B14" s="11">
        <f>B9-B13</f>
        <v>302</v>
      </c>
      <c r="H14" s="12" t="s">
        <v>22</v>
      </c>
      <c r="I14" s="13">
        <f>SUMIFS(Movimientos!$E$3:$E$402,Movimientos!$B$3:$B$402,"Ingreso",Movimientos!$G$3:$G$402,$M14)</f>
        <v>0</v>
      </c>
      <c r="J14" s="13">
        <f>SUMIFS(Movimientos!$E$3:$E$402,Movimientos!$B$3:$B$402,"Gasto",Movimientos!$G$3:$G$402,$M14)</f>
        <v>0</v>
      </c>
      <c r="K14" s="13">
        <f t="shared" si="0"/>
        <v>0</v>
      </c>
      <c r="L14" s="13">
        <f t="shared" si="1"/>
        <v>1406</v>
      </c>
      <c r="M14" s="14">
        <v>8</v>
      </c>
    </row>
    <row r="15" spans="1:13" x14ac:dyDescent="0.25">
      <c r="H15" s="12" t="s">
        <v>23</v>
      </c>
      <c r="I15" s="13">
        <f>SUMIFS(Movimientos!$E$3:$E$402,Movimientos!$B$3:$B$402,"Ingreso",Movimientos!$G$3:$G$402,$M15)</f>
        <v>0</v>
      </c>
      <c r="J15" s="13">
        <f>SUMIFS(Movimientos!$E$3:$E$402,Movimientos!$B$3:$B$402,"Gasto",Movimientos!$G$3:$G$402,$M15)</f>
        <v>0</v>
      </c>
      <c r="K15" s="13">
        <f t="shared" si="0"/>
        <v>0</v>
      </c>
      <c r="L15" s="13">
        <f t="shared" si="1"/>
        <v>1406</v>
      </c>
      <c r="M15" s="14">
        <v>9</v>
      </c>
    </row>
    <row r="16" spans="1:13" x14ac:dyDescent="0.25">
      <c r="A16" s="20" t="s">
        <v>24</v>
      </c>
      <c r="B16" s="21"/>
      <c r="C16" s="21"/>
      <c r="D16" s="21"/>
      <c r="E16" s="21"/>
      <c r="H16" s="12" t="s">
        <v>25</v>
      </c>
      <c r="I16" s="13">
        <f>SUMIFS(Movimientos!$E$3:$E$402,Movimientos!$B$3:$B$402,"Ingreso",Movimientos!$G$3:$G$402,$M16)</f>
        <v>0</v>
      </c>
      <c r="J16" s="13">
        <f>SUMIFS(Movimientos!$E$3:$E$402,Movimientos!$B$3:$B$402,"Gasto",Movimientos!$G$3:$G$402,$M16)</f>
        <v>0</v>
      </c>
      <c r="K16" s="13">
        <f t="shared" si="0"/>
        <v>0</v>
      </c>
      <c r="L16" s="13">
        <f t="shared" si="1"/>
        <v>1406</v>
      </c>
      <c r="M16" s="14">
        <v>10</v>
      </c>
    </row>
    <row r="17" spans="1:13" x14ac:dyDescent="0.25">
      <c r="A17" s="8" t="s">
        <v>26</v>
      </c>
      <c r="B17" s="9" t="s">
        <v>27</v>
      </c>
      <c r="C17" s="9" t="s">
        <v>28</v>
      </c>
      <c r="D17" s="9" t="s">
        <v>29</v>
      </c>
      <c r="E17" s="9" t="s">
        <v>30</v>
      </c>
      <c r="H17" s="12" t="s">
        <v>31</v>
      </c>
      <c r="I17" s="13">
        <f>SUMIFS(Movimientos!$E$3:$E$402,Movimientos!$B$3:$B$402,"Ingreso",Movimientos!$G$3:$G$402,$M17)</f>
        <v>0</v>
      </c>
      <c r="J17" s="13">
        <f>SUMIFS(Movimientos!$E$3:$E$402,Movimientos!$B$3:$B$402,"Gasto",Movimientos!$G$3:$G$402,$M17)</f>
        <v>0</v>
      </c>
      <c r="K17" s="13">
        <f t="shared" si="0"/>
        <v>0</v>
      </c>
      <c r="L17" s="13">
        <f t="shared" si="1"/>
        <v>1406</v>
      </c>
      <c r="M17" s="14">
        <v>11</v>
      </c>
    </row>
    <row r="18" spans="1:13" x14ac:dyDescent="0.25">
      <c r="A18" s="17" t="s">
        <v>32</v>
      </c>
      <c r="B18" s="13">
        <f>SUMIFS(Movimientos!$E$3:$E$402,Movimientos!$B$3:$B$402,"Gasto",Movimientos!$G$3:$G$402,$C$4,Movimientos!$H$3:$H$402,"Esencial")</f>
        <v>1262</v>
      </c>
      <c r="C18" s="16">
        <f>IF($B$7=0,0,B18/$B$7)</f>
        <v>0.55594713656387662</v>
      </c>
      <c r="D18" s="22">
        <v>0.5</v>
      </c>
      <c r="E18" s="23" t="str">
        <f>IF(C18&lt;=D18,"En objetivo","Revisar")</f>
        <v>Revisar</v>
      </c>
      <c r="H18" s="12" t="s">
        <v>33</v>
      </c>
      <c r="I18" s="13">
        <f>SUMIFS(Movimientos!$E$3:$E$402,Movimientos!$B$3:$B$402,"Ingreso",Movimientos!$G$3:$G$402,$M18)</f>
        <v>0</v>
      </c>
      <c r="J18" s="13">
        <f>SUMIFS(Movimientos!$E$3:$E$402,Movimientos!$B$3:$B$402,"Gasto",Movimientos!$G$3:$G$402,$M18)</f>
        <v>0</v>
      </c>
      <c r="K18" s="13">
        <f t="shared" si="0"/>
        <v>0</v>
      </c>
      <c r="L18" s="13">
        <f t="shared" si="1"/>
        <v>1406</v>
      </c>
      <c r="M18" s="14">
        <v>12</v>
      </c>
    </row>
    <row r="19" spans="1:13" x14ac:dyDescent="0.25">
      <c r="A19" s="17" t="s">
        <v>34</v>
      </c>
      <c r="B19" s="13">
        <f>SUMIFS(Movimientos!$E$3:$E$402,Movimientos!$B$3:$B$402,"Gasto",Movimientos!$G$3:$G$402,$C$4,Movimientos!$H$3:$H$402,"Deseo")</f>
        <v>206</v>
      </c>
      <c r="C19" s="16">
        <f>IF($B$7=0,0,B19/$B$7)</f>
        <v>9.0748898678414097E-2</v>
      </c>
      <c r="D19" s="22">
        <v>0.3</v>
      </c>
      <c r="E19" s="23" t="str">
        <f>IF(C19&lt;=D19,"En objetivo","Revisar")</f>
        <v>En objetivo</v>
      </c>
    </row>
    <row r="20" spans="1:13" x14ac:dyDescent="0.25">
      <c r="A20" s="17" t="s">
        <v>10</v>
      </c>
      <c r="B20" s="13">
        <f>B7-B18-B19</f>
        <v>802</v>
      </c>
      <c r="C20" s="16">
        <f>IF($B$7=0,0,B20/$B$7)</f>
        <v>0.35330396475770925</v>
      </c>
      <c r="D20" s="22">
        <v>0.2</v>
      </c>
      <c r="E20" s="23" t="str">
        <f>IF(C20&gt;=D20,"En objetivo","Revisar")</f>
        <v>En objetivo</v>
      </c>
      <c r="H20" s="8" t="s">
        <v>35</v>
      </c>
      <c r="I20" s="9" t="s">
        <v>27</v>
      </c>
    </row>
    <row r="21" spans="1:13" x14ac:dyDescent="0.25">
      <c r="H21" s="12" t="s">
        <v>36</v>
      </c>
      <c r="I21" s="13">
        <f>SUMIFS(Movimientos!$E$3:$E$402,Movimientos!$B$3:$B$402,"Gasto",Movimientos!$C$3:$C$402,$H21)</f>
        <v>2250</v>
      </c>
    </row>
    <row r="22" spans="1:13" x14ac:dyDescent="0.25">
      <c r="H22" s="12" t="s">
        <v>37</v>
      </c>
      <c r="I22" s="13">
        <f>SUMIFS(Movimientos!$E$3:$E$402,Movimientos!$B$3:$B$402,"Gasto",Movimientos!$C$3:$C$402,$H22)</f>
        <v>373</v>
      </c>
    </row>
    <row r="23" spans="1:13" x14ac:dyDescent="0.25">
      <c r="H23" s="12" t="s">
        <v>38</v>
      </c>
      <c r="I23" s="13">
        <f>SUMIFS(Movimientos!$E$3:$E$402,Movimientos!$B$3:$B$402,"Gasto",Movimientos!$C$3:$C$402,$H23)</f>
        <v>858</v>
      </c>
    </row>
    <row r="24" spans="1:13" x14ac:dyDescent="0.25">
      <c r="A24" s="24" t="s">
        <v>39</v>
      </c>
      <c r="H24" s="12" t="s">
        <v>40</v>
      </c>
      <c r="I24" s="13">
        <f>SUMIFS(Movimientos!$E$3:$E$402,Movimientos!$B$3:$B$402,"Gasto",Movimientos!$C$3:$C$402,$H24)</f>
        <v>167</v>
      </c>
    </row>
    <row r="25" spans="1:13" x14ac:dyDescent="0.25">
      <c r="A25" s="2" t="s">
        <v>41</v>
      </c>
      <c r="B25" s="2"/>
      <c r="C25" s="2"/>
      <c r="D25" s="2"/>
      <c r="E25" s="2"/>
      <c r="F25" s="2"/>
      <c r="H25" s="12" t="s">
        <v>42</v>
      </c>
      <c r="I25" s="13">
        <f>SUMIFS(Movimientos!$E$3:$E$402,Movimientos!$B$3:$B$402,"Gasto",Movimientos!$C$3:$C$402,$H25)</f>
        <v>83</v>
      </c>
    </row>
    <row r="26" spans="1:13" x14ac:dyDescent="0.25">
      <c r="A26" s="2" t="s">
        <v>43</v>
      </c>
      <c r="B26" s="2"/>
      <c r="C26" s="2"/>
      <c r="D26" s="2"/>
      <c r="E26" s="2"/>
      <c r="F26" s="2"/>
      <c r="H26" s="12" t="s">
        <v>44</v>
      </c>
      <c r="I26" s="13">
        <f>SUMIFS(Movimientos!$E$3:$E$402,Movimientos!$B$3:$B$402,"Gasto",Movimientos!$C$3:$C$402,$H26)</f>
        <v>267</v>
      </c>
    </row>
    <row r="27" spans="1:13" x14ac:dyDescent="0.25">
      <c r="A27" s="2" t="s">
        <v>45</v>
      </c>
      <c r="B27" s="2"/>
      <c r="C27" s="2"/>
      <c r="D27" s="2"/>
      <c r="E27" s="2"/>
      <c r="F27" s="2"/>
      <c r="H27" s="12" t="s">
        <v>46</v>
      </c>
      <c r="I27" s="13">
        <f>SUMIFS(Movimientos!$E$3:$E$402,Movimientos!$B$3:$B$402,"Gasto",Movimientos!$C$3:$C$402,$H27)</f>
        <v>177</v>
      </c>
    </row>
    <row r="28" spans="1:13" x14ac:dyDescent="0.25">
      <c r="A28" s="2" t="s">
        <v>47</v>
      </c>
      <c r="B28" s="2"/>
      <c r="C28" s="2"/>
      <c r="D28" s="2"/>
      <c r="E28" s="2"/>
      <c r="F28" s="2"/>
      <c r="H28" s="12" t="s">
        <v>48</v>
      </c>
      <c r="I28" s="13">
        <f>SUMIFS(Movimientos!$E$3:$E$402,Movimientos!$B$3:$B$402,"Gasto",Movimientos!$C$3:$C$402,$H28)</f>
        <v>147</v>
      </c>
    </row>
    <row r="29" spans="1:13" x14ac:dyDescent="0.25">
      <c r="A29" s="2" t="s">
        <v>49</v>
      </c>
      <c r="B29" s="2"/>
      <c r="C29" s="2"/>
      <c r="D29" s="2"/>
      <c r="E29" s="2"/>
      <c r="F29" s="2"/>
      <c r="H29" s="12" t="s">
        <v>50</v>
      </c>
      <c r="I29" s="13">
        <f>SUMIFS(Movimientos!$E$3:$E$402,Movimientos!$B$3:$B$402,"Gasto",Movimientos!$C$3:$C$402,$H29)</f>
        <v>650</v>
      </c>
    </row>
    <row r="30" spans="1:13" x14ac:dyDescent="0.25">
      <c r="H30" s="12" t="s">
        <v>51</v>
      </c>
      <c r="I30" s="13">
        <f>SUMIFS(Movimientos!$E$3:$E$402,Movimientos!$B$3:$B$402,"Gasto",Movimientos!$C$3:$C$402,$H30)</f>
        <v>70</v>
      </c>
    </row>
  </sheetData>
  <mergeCells count="7">
    <mergeCell ref="A28:F28"/>
    <mergeCell ref="A29:F29"/>
    <mergeCell ref="A1:F1"/>
    <mergeCell ref="A2:F2"/>
    <mergeCell ref="A25:F25"/>
    <mergeCell ref="A26:F26"/>
    <mergeCell ref="A27:F27"/>
  </mergeCells>
  <conditionalFormatting sqref="B14">
    <cfRule type="cellIs" dxfId="6" priority="2" operator="greaterThanOrEqual">
      <formula>0</formula>
    </cfRule>
    <cfRule type="cellIs" dxfId="5" priority="3" operator="lessThan">
      <formula>0</formula>
    </cfRule>
  </conditionalFormatting>
  <conditionalFormatting sqref="E18:E20">
    <cfRule type="expression" dxfId="4" priority="4">
      <formula>E18="En objetivo"</formula>
    </cfRule>
    <cfRule type="expression" dxfId="3" priority="5">
      <formula>E18="Revisar"</formula>
    </cfRule>
  </conditionalFormatting>
  <pageMargins left="0.75" right="0.75" top="1" bottom="1" header="0.511811023622047" footer="0.511811023622047"/>
  <pageSetup paperSize="9" orientation="portrait" horizontalDpi="300" verticalDpi="300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000-000000000000}">
          <x14:formula1>
            <xm:f>Config!$F$2:$F$13</xm:f>
          </x14:formula1>
          <x14:formula2>
            <xm:f>0</xm:f>
          </x14:formula2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"/>
  <sheetViews>
    <sheetView zoomScaleNormal="100" workbookViewId="0"/>
  </sheetViews>
  <sheetFormatPr baseColWidth="10" defaultColWidth="8.7109375" defaultRowHeight="15" x14ac:dyDescent="0.25"/>
  <sheetData>
    <row r="1" spans="1:7" x14ac:dyDescent="0.25">
      <c r="A1" t="s">
        <v>52</v>
      </c>
      <c r="B1" t="s">
        <v>53</v>
      </c>
      <c r="C1" t="s">
        <v>54</v>
      </c>
      <c r="D1" t="s">
        <v>55</v>
      </c>
      <c r="E1" t="s">
        <v>56</v>
      </c>
      <c r="F1" t="s">
        <v>7</v>
      </c>
      <c r="G1" t="s">
        <v>57</v>
      </c>
    </row>
    <row r="2" spans="1:7" x14ac:dyDescent="0.25">
      <c r="A2" t="s">
        <v>58</v>
      </c>
      <c r="B2" t="s">
        <v>59</v>
      </c>
      <c r="C2" t="s">
        <v>60</v>
      </c>
      <c r="D2" t="s">
        <v>61</v>
      </c>
      <c r="E2" t="s">
        <v>62</v>
      </c>
      <c r="F2" t="s">
        <v>12</v>
      </c>
      <c r="G2">
        <v>1</v>
      </c>
    </row>
    <row r="3" spans="1:7" x14ac:dyDescent="0.25">
      <c r="A3" t="s">
        <v>63</v>
      </c>
      <c r="B3" t="s">
        <v>64</v>
      </c>
      <c r="C3" t="s">
        <v>65</v>
      </c>
      <c r="D3" t="s">
        <v>66</v>
      </c>
      <c r="E3" t="s">
        <v>67</v>
      </c>
      <c r="F3" t="s">
        <v>13</v>
      </c>
      <c r="G3">
        <v>2</v>
      </c>
    </row>
    <row r="4" spans="1:7" x14ac:dyDescent="0.25">
      <c r="A4" t="s">
        <v>68</v>
      </c>
      <c r="C4" t="s">
        <v>69</v>
      </c>
      <c r="D4" t="s">
        <v>10</v>
      </c>
      <c r="F4" t="s">
        <v>3</v>
      </c>
      <c r="G4">
        <v>3</v>
      </c>
    </row>
    <row r="5" spans="1:7" x14ac:dyDescent="0.25">
      <c r="A5" t="s">
        <v>36</v>
      </c>
      <c r="C5" t="s">
        <v>70</v>
      </c>
      <c r="F5" t="s">
        <v>15</v>
      </c>
      <c r="G5">
        <v>4</v>
      </c>
    </row>
    <row r="6" spans="1:7" x14ac:dyDescent="0.25">
      <c r="A6" t="s">
        <v>37</v>
      </c>
      <c r="F6" t="s">
        <v>16</v>
      </c>
      <c r="G6">
        <v>5</v>
      </c>
    </row>
    <row r="7" spans="1:7" x14ac:dyDescent="0.25">
      <c r="A7" t="s">
        <v>38</v>
      </c>
      <c r="F7" t="s">
        <v>18</v>
      </c>
      <c r="G7">
        <v>6</v>
      </c>
    </row>
    <row r="8" spans="1:7" x14ac:dyDescent="0.25">
      <c r="A8" t="s">
        <v>40</v>
      </c>
      <c r="F8" t="s">
        <v>20</v>
      </c>
      <c r="G8">
        <v>7</v>
      </c>
    </row>
    <row r="9" spans="1:7" x14ac:dyDescent="0.25">
      <c r="A9" t="s">
        <v>42</v>
      </c>
      <c r="F9" t="s">
        <v>22</v>
      </c>
      <c r="G9">
        <v>8</v>
      </c>
    </row>
    <row r="10" spans="1:7" x14ac:dyDescent="0.25">
      <c r="A10" t="s">
        <v>44</v>
      </c>
      <c r="F10" t="s">
        <v>23</v>
      </c>
      <c r="G10">
        <v>9</v>
      </c>
    </row>
    <row r="11" spans="1:7" x14ac:dyDescent="0.25">
      <c r="A11" t="s">
        <v>46</v>
      </c>
      <c r="F11" t="s">
        <v>25</v>
      </c>
      <c r="G11">
        <v>10</v>
      </c>
    </row>
    <row r="12" spans="1:7" x14ac:dyDescent="0.25">
      <c r="A12" t="s">
        <v>48</v>
      </c>
      <c r="F12" t="s">
        <v>31</v>
      </c>
      <c r="G12">
        <v>11</v>
      </c>
    </row>
    <row r="13" spans="1:7" x14ac:dyDescent="0.25">
      <c r="A13" t="s">
        <v>50</v>
      </c>
      <c r="F13" t="s">
        <v>33</v>
      </c>
      <c r="G13">
        <v>12</v>
      </c>
    </row>
    <row r="14" spans="1:7" x14ac:dyDescent="0.25">
      <c r="A14" t="s">
        <v>51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02"/>
  <sheetViews>
    <sheetView showGridLines="0" zoomScaleNormal="100" workbookViewId="0">
      <pane ySplit="2" topLeftCell="A3" activePane="bottomLeft" state="frozen"/>
      <selection pane="bottomLeft"/>
    </sheetView>
  </sheetViews>
  <sheetFormatPr baseColWidth="10" defaultColWidth="8.7109375" defaultRowHeight="15" x14ac:dyDescent="0.25"/>
  <cols>
    <col min="1" max="2" width="12" customWidth="1"/>
    <col min="3" max="3" width="20" customWidth="1"/>
    <col min="4" max="4" width="30" customWidth="1"/>
    <col min="5" max="5" width="13" customWidth="1"/>
    <col min="6" max="6" width="18" customWidth="1"/>
    <col min="7" max="7" width="7" customWidth="1"/>
    <col min="8" max="8" width="11" customWidth="1"/>
  </cols>
  <sheetData>
    <row r="1" spans="1:8" ht="27.75" customHeight="1" x14ac:dyDescent="0.25">
      <c r="A1" s="4" t="s">
        <v>71</v>
      </c>
      <c r="B1" s="4"/>
      <c r="C1" s="4"/>
      <c r="D1" s="4"/>
      <c r="E1" s="4"/>
      <c r="F1" s="4"/>
      <c r="G1" s="4"/>
      <c r="H1" s="4"/>
    </row>
    <row r="2" spans="1:8" x14ac:dyDescent="0.25">
      <c r="A2" s="9" t="s">
        <v>72</v>
      </c>
      <c r="B2" s="9" t="s">
        <v>53</v>
      </c>
      <c r="C2" s="9" t="s">
        <v>73</v>
      </c>
      <c r="D2" s="9" t="s">
        <v>74</v>
      </c>
      <c r="E2" s="9" t="s">
        <v>27</v>
      </c>
      <c r="F2" s="9" t="s">
        <v>54</v>
      </c>
      <c r="G2" s="9" t="s">
        <v>7</v>
      </c>
      <c r="H2" s="9" t="s">
        <v>55</v>
      </c>
    </row>
    <row r="3" spans="1:8" x14ac:dyDescent="0.25">
      <c r="A3" s="25">
        <v>46023</v>
      </c>
      <c r="B3" s="12" t="s">
        <v>64</v>
      </c>
      <c r="C3" s="12" t="s">
        <v>50</v>
      </c>
      <c r="D3" s="12" t="s">
        <v>75</v>
      </c>
      <c r="E3" s="13">
        <v>200</v>
      </c>
      <c r="F3" s="12" t="s">
        <v>70</v>
      </c>
      <c r="G3" s="7">
        <f t="shared" ref="G3:G66" si="0">IF(A3="","",MONTH(A3))</f>
        <v>1</v>
      </c>
      <c r="H3" s="26" t="str">
        <f>IF(OR(A3="",B3&lt;&gt;"Gasto"),"",IFERROR(VLOOKUP(C3,Presupuesto!$A$12:$B$21,2,FALSE()),""))</f>
        <v>Ahorro</v>
      </c>
    </row>
    <row r="4" spans="1:8" x14ac:dyDescent="0.25">
      <c r="A4" s="25">
        <v>46025</v>
      </c>
      <c r="B4" s="12" t="s">
        <v>64</v>
      </c>
      <c r="C4" s="12" t="s">
        <v>36</v>
      </c>
      <c r="D4" s="12" t="s">
        <v>76</v>
      </c>
      <c r="E4" s="13">
        <v>750</v>
      </c>
      <c r="F4" s="12" t="s">
        <v>60</v>
      </c>
      <c r="G4" s="7">
        <f t="shared" si="0"/>
        <v>1</v>
      </c>
      <c r="H4" s="26" t="str">
        <f>IF(OR(A4="",B4&lt;&gt;"Gasto"),"",IFERROR(VLOOKUP(C4,Presupuesto!$A$12:$B$21,2,FALSE()),""))</f>
        <v>Esencial</v>
      </c>
    </row>
    <row r="5" spans="1:8" x14ac:dyDescent="0.25">
      <c r="A5" s="25">
        <v>46027</v>
      </c>
      <c r="B5" s="12" t="s">
        <v>64</v>
      </c>
      <c r="C5" s="12" t="s">
        <v>37</v>
      </c>
      <c r="D5" s="12" t="s">
        <v>77</v>
      </c>
      <c r="E5" s="13">
        <v>39</v>
      </c>
      <c r="F5" s="12" t="s">
        <v>60</v>
      </c>
      <c r="G5" s="7">
        <f t="shared" si="0"/>
        <v>1</v>
      </c>
      <c r="H5" s="26" t="str">
        <f>IF(OR(A5="",B5&lt;&gt;"Gasto"),"",IFERROR(VLOOKUP(C5,Presupuesto!$A$12:$B$21,2,FALSE()),""))</f>
        <v>Esencial</v>
      </c>
    </row>
    <row r="6" spans="1:8" x14ac:dyDescent="0.25">
      <c r="A6" s="25">
        <v>46029</v>
      </c>
      <c r="B6" s="12" t="s">
        <v>64</v>
      </c>
      <c r="C6" s="12" t="s">
        <v>38</v>
      </c>
      <c r="D6" s="12" t="s">
        <v>78</v>
      </c>
      <c r="E6" s="13">
        <v>112</v>
      </c>
      <c r="F6" s="12" t="s">
        <v>65</v>
      </c>
      <c r="G6" s="7">
        <f t="shared" si="0"/>
        <v>1</v>
      </c>
      <c r="H6" s="26" t="str">
        <f>IF(OR(A6="",B6&lt;&gt;"Gasto"),"",IFERROR(VLOOKUP(C6,Presupuesto!$A$12:$B$21,2,FALSE()),""))</f>
        <v>Esencial</v>
      </c>
    </row>
    <row r="7" spans="1:8" x14ac:dyDescent="0.25">
      <c r="A7" s="25">
        <v>46030</v>
      </c>
      <c r="B7" s="12" t="s">
        <v>64</v>
      </c>
      <c r="C7" s="12" t="s">
        <v>37</v>
      </c>
      <c r="D7" s="12" t="s">
        <v>79</v>
      </c>
      <c r="E7" s="13">
        <v>64</v>
      </c>
      <c r="F7" s="12" t="s">
        <v>60</v>
      </c>
      <c r="G7" s="7">
        <f t="shared" si="0"/>
        <v>1</v>
      </c>
      <c r="H7" s="26" t="str">
        <f>IF(OR(A7="",B7&lt;&gt;"Gasto"),"",IFERROR(VLOOKUP(C7,Presupuesto!$A$12:$B$21,2,FALSE()),""))</f>
        <v>Esencial</v>
      </c>
    </row>
    <row r="8" spans="1:8" x14ac:dyDescent="0.25">
      <c r="A8" s="25">
        <v>46031</v>
      </c>
      <c r="B8" s="12" t="s">
        <v>64</v>
      </c>
      <c r="C8" s="12" t="s">
        <v>48</v>
      </c>
      <c r="D8" s="12" t="s">
        <v>80</v>
      </c>
      <c r="E8" s="13">
        <v>13</v>
      </c>
      <c r="F8" s="12" t="s">
        <v>65</v>
      </c>
      <c r="G8" s="7">
        <f t="shared" si="0"/>
        <v>1</v>
      </c>
      <c r="H8" s="26" t="str">
        <f>IF(OR(A8="",B8&lt;&gt;"Gasto"),"",IFERROR(VLOOKUP(C8,Presupuesto!$A$12:$B$21,2,FALSE()),""))</f>
        <v>Deseo</v>
      </c>
    </row>
    <row r="9" spans="1:8" x14ac:dyDescent="0.25">
      <c r="A9" s="25">
        <v>46032</v>
      </c>
      <c r="B9" s="12" t="s">
        <v>64</v>
      </c>
      <c r="C9" s="12" t="s">
        <v>44</v>
      </c>
      <c r="D9" s="12" t="s">
        <v>81</v>
      </c>
      <c r="E9" s="13">
        <v>34</v>
      </c>
      <c r="F9" s="12" t="s">
        <v>65</v>
      </c>
      <c r="G9" s="7">
        <f t="shared" si="0"/>
        <v>1</v>
      </c>
      <c r="H9" s="26" t="str">
        <f>IF(OR(A9="",B9&lt;&gt;"Gasto"),"",IFERROR(VLOOKUP(C9,Presupuesto!$A$12:$B$21,2,FALSE()),""))</f>
        <v>Deseo</v>
      </c>
    </row>
    <row r="10" spans="1:8" x14ac:dyDescent="0.25">
      <c r="A10" s="25">
        <v>46034</v>
      </c>
      <c r="B10" s="12" t="s">
        <v>64</v>
      </c>
      <c r="C10" s="12" t="s">
        <v>40</v>
      </c>
      <c r="D10" s="12" t="s">
        <v>82</v>
      </c>
      <c r="E10" s="13">
        <v>45</v>
      </c>
      <c r="F10" s="12" t="s">
        <v>65</v>
      </c>
      <c r="G10" s="7">
        <f t="shared" si="0"/>
        <v>1</v>
      </c>
      <c r="H10" s="26" t="str">
        <f>IF(OR(A10="",B10&lt;&gt;"Gasto"),"",IFERROR(VLOOKUP(C10,Presupuesto!$A$12:$B$21,2,FALSE()),""))</f>
        <v>Esencial</v>
      </c>
    </row>
    <row r="11" spans="1:8" x14ac:dyDescent="0.25">
      <c r="A11" s="25">
        <v>46036</v>
      </c>
      <c r="B11" s="12" t="s">
        <v>64</v>
      </c>
      <c r="C11" s="12" t="s">
        <v>38</v>
      </c>
      <c r="D11" s="12" t="s">
        <v>83</v>
      </c>
      <c r="E11" s="13">
        <v>48</v>
      </c>
      <c r="F11" s="12" t="s">
        <v>69</v>
      </c>
      <c r="G11" s="7">
        <f t="shared" si="0"/>
        <v>1</v>
      </c>
      <c r="H11" s="26" t="str">
        <f>IF(OR(A11="",B11&lt;&gt;"Gasto"),"",IFERROR(VLOOKUP(C11,Presupuesto!$A$12:$B$21,2,FALSE()),""))</f>
        <v>Esencial</v>
      </c>
    </row>
    <row r="12" spans="1:8" x14ac:dyDescent="0.25">
      <c r="A12" s="25">
        <v>46037</v>
      </c>
      <c r="B12" s="12" t="s">
        <v>59</v>
      </c>
      <c r="C12" s="12" t="s">
        <v>63</v>
      </c>
      <c r="D12" s="12" t="s">
        <v>84</v>
      </c>
      <c r="E12" s="13">
        <v>250</v>
      </c>
      <c r="F12" s="12" t="s">
        <v>60</v>
      </c>
      <c r="G12" s="7">
        <f t="shared" si="0"/>
        <v>1</v>
      </c>
      <c r="H12" s="26" t="str">
        <f>IF(OR(A12="",B12&lt;&gt;"Gasto"),"",IFERROR(VLOOKUP(C12,Presupuesto!$A$12:$B$21,2,FALSE()),""))</f>
        <v/>
      </c>
    </row>
    <row r="13" spans="1:8" x14ac:dyDescent="0.25">
      <c r="A13" s="25">
        <v>46038</v>
      </c>
      <c r="B13" s="12" t="s">
        <v>64</v>
      </c>
      <c r="C13" s="12" t="s">
        <v>48</v>
      </c>
      <c r="D13" s="12" t="s">
        <v>85</v>
      </c>
      <c r="E13" s="13">
        <v>11</v>
      </c>
      <c r="F13" s="12" t="s">
        <v>65</v>
      </c>
      <c r="G13" s="7">
        <f t="shared" si="0"/>
        <v>1</v>
      </c>
      <c r="H13" s="26" t="str">
        <f>IF(OR(A13="",B13&lt;&gt;"Gasto"),"",IFERROR(VLOOKUP(C13,Presupuesto!$A$12:$B$21,2,FALSE()),""))</f>
        <v>Deseo</v>
      </c>
    </row>
    <row r="14" spans="1:8" x14ac:dyDescent="0.25">
      <c r="A14" s="25">
        <v>46040</v>
      </c>
      <c r="B14" s="12" t="s">
        <v>64</v>
      </c>
      <c r="C14" s="12" t="s">
        <v>46</v>
      </c>
      <c r="D14" s="12" t="s">
        <v>86</v>
      </c>
      <c r="E14" s="13">
        <v>59</v>
      </c>
      <c r="F14" s="12" t="s">
        <v>65</v>
      </c>
      <c r="G14" s="7">
        <f t="shared" si="0"/>
        <v>1</v>
      </c>
      <c r="H14" s="26" t="str">
        <f>IF(OR(A14="",B14&lt;&gt;"Gasto"),"",IFERROR(VLOOKUP(C14,Presupuesto!$A$12:$B$21,2,FALSE()),""))</f>
        <v>Deseo</v>
      </c>
    </row>
    <row r="15" spans="1:8" x14ac:dyDescent="0.25">
      <c r="A15" s="25">
        <v>46042</v>
      </c>
      <c r="B15" s="12" t="s">
        <v>64</v>
      </c>
      <c r="C15" s="12" t="s">
        <v>37</v>
      </c>
      <c r="D15" s="12" t="s">
        <v>87</v>
      </c>
      <c r="E15" s="13">
        <v>21</v>
      </c>
      <c r="F15" s="12" t="s">
        <v>60</v>
      </c>
      <c r="G15" s="7">
        <f t="shared" si="0"/>
        <v>1</v>
      </c>
      <c r="H15" s="26" t="str">
        <f>IF(OR(A15="",B15&lt;&gt;"Gasto"),"",IFERROR(VLOOKUP(C15,Presupuesto!$A$12:$B$21,2,FALSE()),""))</f>
        <v>Esencial</v>
      </c>
    </row>
    <row r="16" spans="1:8" x14ac:dyDescent="0.25">
      <c r="A16" s="25">
        <v>46043</v>
      </c>
      <c r="B16" s="12" t="s">
        <v>64</v>
      </c>
      <c r="C16" s="12" t="s">
        <v>44</v>
      </c>
      <c r="D16" s="12" t="s">
        <v>88</v>
      </c>
      <c r="E16" s="13">
        <v>17</v>
      </c>
      <c r="F16" s="12" t="s">
        <v>65</v>
      </c>
      <c r="G16" s="7">
        <f t="shared" si="0"/>
        <v>1</v>
      </c>
      <c r="H16" s="26" t="str">
        <f>IF(OR(A16="",B16&lt;&gt;"Gasto"),"",IFERROR(VLOOKUP(C16,Presupuesto!$A$12:$B$21,2,FALSE()),""))</f>
        <v>Deseo</v>
      </c>
    </row>
    <row r="17" spans="1:8" x14ac:dyDescent="0.25">
      <c r="A17" s="25">
        <v>46044</v>
      </c>
      <c r="B17" s="12" t="s">
        <v>64</v>
      </c>
      <c r="C17" s="12" t="s">
        <v>38</v>
      </c>
      <c r="D17" s="12" t="s">
        <v>78</v>
      </c>
      <c r="E17" s="13">
        <v>98</v>
      </c>
      <c r="F17" s="12" t="s">
        <v>65</v>
      </c>
      <c r="G17" s="7">
        <f t="shared" si="0"/>
        <v>1</v>
      </c>
      <c r="H17" s="26" t="str">
        <f>IF(OR(A17="",B17&lt;&gt;"Gasto"),"",IFERROR(VLOOKUP(C17,Presupuesto!$A$12:$B$21,2,FALSE()),""))</f>
        <v>Esencial</v>
      </c>
    </row>
    <row r="18" spans="1:8" x14ac:dyDescent="0.25">
      <c r="A18" s="25">
        <v>46046</v>
      </c>
      <c r="B18" s="12" t="s">
        <v>64</v>
      </c>
      <c r="C18" s="12" t="s">
        <v>42</v>
      </c>
      <c r="D18" s="12" t="s">
        <v>89</v>
      </c>
      <c r="E18" s="13">
        <v>19</v>
      </c>
      <c r="F18" s="12" t="s">
        <v>69</v>
      </c>
      <c r="G18" s="7">
        <f t="shared" si="0"/>
        <v>1</v>
      </c>
      <c r="H18" s="26" t="str">
        <f>IF(OR(A18="",B18&lt;&gt;"Gasto"),"",IFERROR(VLOOKUP(C18,Presupuesto!$A$12:$B$21,2,FALSE()),""))</f>
        <v>Esencial</v>
      </c>
    </row>
    <row r="19" spans="1:8" x14ac:dyDescent="0.25">
      <c r="A19" s="25">
        <v>46047</v>
      </c>
      <c r="B19" s="12" t="s">
        <v>64</v>
      </c>
      <c r="C19" s="12" t="s">
        <v>48</v>
      </c>
      <c r="D19" s="12" t="s">
        <v>90</v>
      </c>
      <c r="E19" s="13">
        <v>25</v>
      </c>
      <c r="F19" s="12" t="s">
        <v>60</v>
      </c>
      <c r="G19" s="7">
        <f t="shared" si="0"/>
        <v>1</v>
      </c>
      <c r="H19" s="26" t="str">
        <f>IF(OR(A19="",B19&lt;&gt;"Gasto"),"",IFERROR(VLOOKUP(C19,Presupuesto!$A$12:$B$21,2,FALSE()),""))</f>
        <v>Deseo</v>
      </c>
    </row>
    <row r="20" spans="1:8" x14ac:dyDescent="0.25">
      <c r="A20" s="25">
        <v>46049</v>
      </c>
      <c r="B20" s="12" t="s">
        <v>64</v>
      </c>
      <c r="C20" s="12" t="s">
        <v>44</v>
      </c>
      <c r="D20" s="12" t="s">
        <v>91</v>
      </c>
      <c r="E20" s="13">
        <v>28</v>
      </c>
      <c r="F20" s="12" t="s">
        <v>69</v>
      </c>
      <c r="G20" s="7">
        <f t="shared" si="0"/>
        <v>1</v>
      </c>
      <c r="H20" s="26" t="str">
        <f>IF(OR(A20="",B20&lt;&gt;"Gasto"),"",IFERROR(VLOOKUP(C20,Presupuesto!$A$12:$B$21,2,FALSE()),""))</f>
        <v>Deseo</v>
      </c>
    </row>
    <row r="21" spans="1:8" x14ac:dyDescent="0.25">
      <c r="A21" s="25">
        <v>46050</v>
      </c>
      <c r="B21" s="12" t="s">
        <v>59</v>
      </c>
      <c r="C21" s="12" t="s">
        <v>58</v>
      </c>
      <c r="D21" s="12" t="s">
        <v>92</v>
      </c>
      <c r="E21" s="13">
        <v>1950</v>
      </c>
      <c r="F21" s="12" t="s">
        <v>60</v>
      </c>
      <c r="G21" s="7">
        <f t="shared" si="0"/>
        <v>1</v>
      </c>
      <c r="H21" s="26" t="str">
        <f>IF(OR(A21="",B21&lt;&gt;"Gasto"),"",IFERROR(VLOOKUP(C21,Presupuesto!$A$12:$B$21,2,FALSE()),""))</f>
        <v/>
      </c>
    </row>
    <row r="22" spans="1:8" x14ac:dyDescent="0.25">
      <c r="A22" s="25">
        <v>46052</v>
      </c>
      <c r="B22" s="12" t="s">
        <v>64</v>
      </c>
      <c r="C22" s="12" t="s">
        <v>40</v>
      </c>
      <c r="D22" s="12" t="s">
        <v>93</v>
      </c>
      <c r="E22" s="13">
        <v>18</v>
      </c>
      <c r="F22" s="12" t="s">
        <v>65</v>
      </c>
      <c r="G22" s="7">
        <f t="shared" si="0"/>
        <v>1</v>
      </c>
      <c r="H22" s="26" t="str">
        <f>IF(OR(A22="",B22&lt;&gt;"Gasto"),"",IFERROR(VLOOKUP(C22,Presupuesto!$A$12:$B$21,2,FALSE()),""))</f>
        <v>Esencial</v>
      </c>
    </row>
    <row r="23" spans="1:8" x14ac:dyDescent="0.25">
      <c r="A23" s="25">
        <v>46054</v>
      </c>
      <c r="B23" s="12" t="s">
        <v>64</v>
      </c>
      <c r="C23" s="12" t="s">
        <v>50</v>
      </c>
      <c r="D23" s="12" t="s">
        <v>75</v>
      </c>
      <c r="E23" s="13">
        <v>200</v>
      </c>
      <c r="F23" s="12" t="s">
        <v>70</v>
      </c>
      <c r="G23" s="7">
        <f t="shared" si="0"/>
        <v>2</v>
      </c>
      <c r="H23" s="26" t="str">
        <f>IF(OR(A23="",B23&lt;&gt;"Gasto"),"",IFERROR(VLOOKUP(C23,Presupuesto!$A$12:$B$21,2,FALSE()),""))</f>
        <v>Ahorro</v>
      </c>
    </row>
    <row r="24" spans="1:8" x14ac:dyDescent="0.25">
      <c r="A24" s="25">
        <v>46056</v>
      </c>
      <c r="B24" s="12" t="s">
        <v>64</v>
      </c>
      <c r="C24" s="12" t="s">
        <v>36</v>
      </c>
      <c r="D24" s="12" t="s">
        <v>76</v>
      </c>
      <c r="E24" s="13">
        <v>750</v>
      </c>
      <c r="F24" s="12" t="s">
        <v>60</v>
      </c>
      <c r="G24" s="7">
        <f t="shared" si="0"/>
        <v>2</v>
      </c>
      <c r="H24" s="26" t="str">
        <f>IF(OR(A24="",B24&lt;&gt;"Gasto"),"",IFERROR(VLOOKUP(C24,Presupuesto!$A$12:$B$21,2,FALSE()),""))</f>
        <v>Esencial</v>
      </c>
    </row>
    <row r="25" spans="1:8" x14ac:dyDescent="0.25">
      <c r="A25" s="25">
        <v>46058</v>
      </c>
      <c r="B25" s="12" t="s">
        <v>64</v>
      </c>
      <c r="C25" s="12" t="s">
        <v>37</v>
      </c>
      <c r="D25" s="12" t="s">
        <v>77</v>
      </c>
      <c r="E25" s="13">
        <v>39</v>
      </c>
      <c r="F25" s="12" t="s">
        <v>60</v>
      </c>
      <c r="G25" s="7">
        <f t="shared" si="0"/>
        <v>2</v>
      </c>
      <c r="H25" s="26" t="str">
        <f>IF(OR(A25="",B25&lt;&gt;"Gasto"),"",IFERROR(VLOOKUP(C25,Presupuesto!$A$12:$B$21,2,FALSE()),""))</f>
        <v>Esencial</v>
      </c>
    </row>
    <row r="26" spans="1:8" x14ac:dyDescent="0.25">
      <c r="A26" s="25">
        <v>46059</v>
      </c>
      <c r="B26" s="12" t="s">
        <v>64</v>
      </c>
      <c r="C26" s="12" t="s">
        <v>38</v>
      </c>
      <c r="D26" s="12" t="s">
        <v>78</v>
      </c>
      <c r="E26" s="13">
        <v>105</v>
      </c>
      <c r="F26" s="12" t="s">
        <v>65</v>
      </c>
      <c r="G26" s="7">
        <f t="shared" si="0"/>
        <v>2</v>
      </c>
      <c r="H26" s="26" t="str">
        <f>IF(OR(A26="",B26&lt;&gt;"Gasto"),"",IFERROR(VLOOKUP(C26,Presupuesto!$A$12:$B$21,2,FALSE()),""))</f>
        <v>Esencial</v>
      </c>
    </row>
    <row r="27" spans="1:8" x14ac:dyDescent="0.25">
      <c r="A27" s="25">
        <v>46061</v>
      </c>
      <c r="B27" s="12" t="s">
        <v>64</v>
      </c>
      <c r="C27" s="12" t="s">
        <v>37</v>
      </c>
      <c r="D27" s="12" t="s">
        <v>79</v>
      </c>
      <c r="E27" s="13">
        <v>71</v>
      </c>
      <c r="F27" s="12" t="s">
        <v>60</v>
      </c>
      <c r="G27" s="7">
        <f t="shared" si="0"/>
        <v>2</v>
      </c>
      <c r="H27" s="26" t="str">
        <f>IF(OR(A27="",B27&lt;&gt;"Gasto"),"",IFERROR(VLOOKUP(C27,Presupuesto!$A$12:$B$21,2,FALSE()),""))</f>
        <v>Esencial</v>
      </c>
    </row>
    <row r="28" spans="1:8" x14ac:dyDescent="0.25">
      <c r="A28" s="25">
        <v>46062</v>
      </c>
      <c r="B28" s="12" t="s">
        <v>64</v>
      </c>
      <c r="C28" s="12" t="s">
        <v>48</v>
      </c>
      <c r="D28" s="12" t="s">
        <v>80</v>
      </c>
      <c r="E28" s="13">
        <v>13</v>
      </c>
      <c r="F28" s="12" t="s">
        <v>65</v>
      </c>
      <c r="G28" s="7">
        <f t="shared" si="0"/>
        <v>2</v>
      </c>
      <c r="H28" s="26" t="str">
        <f>IF(OR(A28="",B28&lt;&gt;"Gasto"),"",IFERROR(VLOOKUP(C28,Presupuesto!$A$12:$B$21,2,FALSE()),""))</f>
        <v>Deseo</v>
      </c>
    </row>
    <row r="29" spans="1:8" x14ac:dyDescent="0.25">
      <c r="A29" s="25">
        <v>46064</v>
      </c>
      <c r="B29" s="12" t="s">
        <v>64</v>
      </c>
      <c r="C29" s="12" t="s">
        <v>44</v>
      </c>
      <c r="D29" s="12" t="s">
        <v>94</v>
      </c>
      <c r="E29" s="13">
        <v>62</v>
      </c>
      <c r="F29" s="12" t="s">
        <v>65</v>
      </c>
      <c r="G29" s="7">
        <f t="shared" si="0"/>
        <v>2</v>
      </c>
      <c r="H29" s="26" t="str">
        <f>IF(OR(A29="",B29&lt;&gt;"Gasto"),"",IFERROR(VLOOKUP(C29,Presupuesto!$A$12:$B$21,2,FALSE()),""))</f>
        <v>Deseo</v>
      </c>
    </row>
    <row r="30" spans="1:8" x14ac:dyDescent="0.25">
      <c r="A30" s="25">
        <v>46065</v>
      </c>
      <c r="B30" s="12" t="s">
        <v>64</v>
      </c>
      <c r="C30" s="12" t="s">
        <v>40</v>
      </c>
      <c r="D30" s="12" t="s">
        <v>82</v>
      </c>
      <c r="E30" s="13">
        <v>45</v>
      </c>
      <c r="F30" s="12" t="s">
        <v>65</v>
      </c>
      <c r="G30" s="7">
        <f t="shared" si="0"/>
        <v>2</v>
      </c>
      <c r="H30" s="26" t="str">
        <f>IF(OR(A30="",B30&lt;&gt;"Gasto"),"",IFERROR(VLOOKUP(C30,Presupuesto!$A$12:$B$21,2,FALSE()),""))</f>
        <v>Esencial</v>
      </c>
    </row>
    <row r="31" spans="1:8" x14ac:dyDescent="0.25">
      <c r="A31" s="25">
        <v>46066</v>
      </c>
      <c r="B31" s="12" t="s">
        <v>59</v>
      </c>
      <c r="C31" s="12" t="s">
        <v>68</v>
      </c>
      <c r="D31" s="12" t="s">
        <v>95</v>
      </c>
      <c r="E31" s="13">
        <v>28</v>
      </c>
      <c r="F31" s="12" t="s">
        <v>60</v>
      </c>
      <c r="G31" s="7">
        <f t="shared" si="0"/>
        <v>2</v>
      </c>
      <c r="H31" s="26" t="str">
        <f>IF(OR(A31="",B31&lt;&gt;"Gasto"),"",IFERROR(VLOOKUP(C31,Presupuesto!$A$12:$B$21,2,FALSE()),""))</f>
        <v/>
      </c>
    </row>
    <row r="32" spans="1:8" x14ac:dyDescent="0.25">
      <c r="A32" s="25">
        <v>46067</v>
      </c>
      <c r="B32" s="12" t="s">
        <v>64</v>
      </c>
      <c r="C32" s="12" t="s">
        <v>38</v>
      </c>
      <c r="D32" s="12" t="s">
        <v>96</v>
      </c>
      <c r="E32" s="13">
        <v>88</v>
      </c>
      <c r="F32" s="12" t="s">
        <v>65</v>
      </c>
      <c r="G32" s="7">
        <f t="shared" si="0"/>
        <v>2</v>
      </c>
      <c r="H32" s="26" t="str">
        <f>IF(OR(A32="",B32&lt;&gt;"Gasto"),"",IFERROR(VLOOKUP(C32,Presupuesto!$A$12:$B$21,2,FALSE()),""))</f>
        <v>Esencial</v>
      </c>
    </row>
    <row r="33" spans="1:8" x14ac:dyDescent="0.25">
      <c r="A33" s="25">
        <v>46068</v>
      </c>
      <c r="B33" s="12" t="s">
        <v>64</v>
      </c>
      <c r="C33" s="12" t="s">
        <v>46</v>
      </c>
      <c r="D33" s="12" t="s">
        <v>97</v>
      </c>
      <c r="E33" s="13">
        <v>65</v>
      </c>
      <c r="F33" s="12" t="s">
        <v>65</v>
      </c>
      <c r="G33" s="7">
        <f t="shared" si="0"/>
        <v>2</v>
      </c>
      <c r="H33" s="26" t="str">
        <f>IF(OR(A33="",B33&lt;&gt;"Gasto"),"",IFERROR(VLOOKUP(C33,Presupuesto!$A$12:$B$21,2,FALSE()),""))</f>
        <v>Deseo</v>
      </c>
    </row>
    <row r="34" spans="1:8" x14ac:dyDescent="0.25">
      <c r="A34" s="25">
        <v>46069</v>
      </c>
      <c r="B34" s="12" t="s">
        <v>64</v>
      </c>
      <c r="C34" s="12" t="s">
        <v>48</v>
      </c>
      <c r="D34" s="12" t="s">
        <v>85</v>
      </c>
      <c r="E34" s="13">
        <v>11</v>
      </c>
      <c r="F34" s="12" t="s">
        <v>65</v>
      </c>
      <c r="G34" s="7">
        <f t="shared" si="0"/>
        <v>2</v>
      </c>
      <c r="H34" s="26" t="str">
        <f>IF(OR(A34="",B34&lt;&gt;"Gasto"),"",IFERROR(VLOOKUP(C34,Presupuesto!$A$12:$B$21,2,FALSE()),""))</f>
        <v>Deseo</v>
      </c>
    </row>
    <row r="35" spans="1:8" x14ac:dyDescent="0.25">
      <c r="A35" s="25">
        <v>46071</v>
      </c>
      <c r="B35" s="12" t="s">
        <v>64</v>
      </c>
      <c r="C35" s="12" t="s">
        <v>42</v>
      </c>
      <c r="D35" s="12" t="s">
        <v>89</v>
      </c>
      <c r="E35" s="13">
        <v>24</v>
      </c>
      <c r="F35" s="12" t="s">
        <v>69</v>
      </c>
      <c r="G35" s="7">
        <f t="shared" si="0"/>
        <v>2</v>
      </c>
      <c r="H35" s="26" t="str">
        <f>IF(OR(A35="",B35&lt;&gt;"Gasto"),"",IFERROR(VLOOKUP(C35,Presupuesto!$A$12:$B$21,2,FALSE()),""))</f>
        <v>Esencial</v>
      </c>
    </row>
    <row r="36" spans="1:8" x14ac:dyDescent="0.25">
      <c r="A36" s="25">
        <v>46073</v>
      </c>
      <c r="B36" s="12" t="s">
        <v>64</v>
      </c>
      <c r="C36" s="12" t="s">
        <v>37</v>
      </c>
      <c r="D36" s="12" t="s">
        <v>98</v>
      </c>
      <c r="E36" s="13">
        <v>23</v>
      </c>
      <c r="F36" s="12" t="s">
        <v>60</v>
      </c>
      <c r="G36" s="7">
        <f t="shared" si="0"/>
        <v>2</v>
      </c>
      <c r="H36" s="26" t="str">
        <f>IF(OR(A36="",B36&lt;&gt;"Gasto"),"",IFERROR(VLOOKUP(C36,Presupuesto!$A$12:$B$21,2,FALSE()),""))</f>
        <v>Esencial</v>
      </c>
    </row>
    <row r="37" spans="1:8" x14ac:dyDescent="0.25">
      <c r="A37" s="25">
        <v>46074</v>
      </c>
      <c r="B37" s="12" t="s">
        <v>64</v>
      </c>
      <c r="C37" s="12" t="s">
        <v>44</v>
      </c>
      <c r="D37" s="12" t="s">
        <v>99</v>
      </c>
      <c r="E37" s="13">
        <v>22</v>
      </c>
      <c r="F37" s="12" t="s">
        <v>65</v>
      </c>
      <c r="G37" s="7">
        <f t="shared" si="0"/>
        <v>2</v>
      </c>
      <c r="H37" s="26" t="str">
        <f>IF(OR(A37="",B37&lt;&gt;"Gasto"),"",IFERROR(VLOOKUP(C37,Presupuesto!$A$12:$B$21,2,FALSE()),""))</f>
        <v>Deseo</v>
      </c>
    </row>
    <row r="38" spans="1:8" x14ac:dyDescent="0.25">
      <c r="A38" s="25">
        <v>46075</v>
      </c>
      <c r="B38" s="12" t="s">
        <v>64</v>
      </c>
      <c r="C38" s="12" t="s">
        <v>38</v>
      </c>
      <c r="D38" s="12" t="s">
        <v>96</v>
      </c>
      <c r="E38" s="13">
        <v>96</v>
      </c>
      <c r="F38" s="12" t="s">
        <v>65</v>
      </c>
      <c r="G38" s="7">
        <f t="shared" si="0"/>
        <v>2</v>
      </c>
      <c r="H38" s="26" t="str">
        <f>IF(OR(A38="",B38&lt;&gt;"Gasto"),"",IFERROR(VLOOKUP(C38,Presupuesto!$A$12:$B$21,2,FALSE()),""))</f>
        <v>Esencial</v>
      </c>
    </row>
    <row r="39" spans="1:8" x14ac:dyDescent="0.25">
      <c r="A39" s="25">
        <v>46077</v>
      </c>
      <c r="B39" s="12" t="s">
        <v>64</v>
      </c>
      <c r="C39" s="12" t="s">
        <v>51</v>
      </c>
      <c r="D39" s="12" t="s">
        <v>100</v>
      </c>
      <c r="E39" s="13">
        <v>70</v>
      </c>
      <c r="F39" s="12" t="s">
        <v>65</v>
      </c>
      <c r="G39" s="7">
        <f t="shared" si="0"/>
        <v>2</v>
      </c>
      <c r="H39" s="26" t="str">
        <f>IF(OR(A39="",B39&lt;&gt;"Gasto"),"",IFERROR(VLOOKUP(C39,Presupuesto!$A$12:$B$21,2,FALSE()),""))</f>
        <v>Esencial</v>
      </c>
    </row>
    <row r="40" spans="1:8" x14ac:dyDescent="0.25">
      <c r="A40" s="25">
        <v>46078</v>
      </c>
      <c r="B40" s="12" t="s">
        <v>64</v>
      </c>
      <c r="C40" s="12" t="s">
        <v>48</v>
      </c>
      <c r="D40" s="12" t="s">
        <v>90</v>
      </c>
      <c r="E40" s="13">
        <v>25</v>
      </c>
      <c r="F40" s="12" t="s">
        <v>60</v>
      </c>
      <c r="G40" s="7">
        <f t="shared" si="0"/>
        <v>2</v>
      </c>
      <c r="H40" s="26" t="str">
        <f>IF(OR(A40="",B40&lt;&gt;"Gasto"),"",IFERROR(VLOOKUP(C40,Presupuesto!$A$12:$B$21,2,FALSE()),""))</f>
        <v>Deseo</v>
      </c>
    </row>
    <row r="41" spans="1:8" x14ac:dyDescent="0.25">
      <c r="A41" s="25">
        <v>46080</v>
      </c>
      <c r="B41" s="12" t="s">
        <v>64</v>
      </c>
      <c r="C41" s="12" t="s">
        <v>40</v>
      </c>
      <c r="D41" s="12" t="s">
        <v>101</v>
      </c>
      <c r="E41" s="13">
        <v>14</v>
      </c>
      <c r="F41" s="12" t="s">
        <v>69</v>
      </c>
      <c r="G41" s="7">
        <f t="shared" si="0"/>
        <v>2</v>
      </c>
      <c r="H41" s="26" t="str">
        <f>IF(OR(A41="",B41&lt;&gt;"Gasto"),"",IFERROR(VLOOKUP(C41,Presupuesto!$A$12:$B$21,2,FALSE()),""))</f>
        <v>Esencial</v>
      </c>
    </row>
    <row r="42" spans="1:8" x14ac:dyDescent="0.25">
      <c r="A42" s="25">
        <v>46081</v>
      </c>
      <c r="B42" s="12" t="s">
        <v>59</v>
      </c>
      <c r="C42" s="12" t="s">
        <v>58</v>
      </c>
      <c r="D42" s="12" t="s">
        <v>102</v>
      </c>
      <c r="E42" s="13">
        <v>1950</v>
      </c>
      <c r="F42" s="12" t="s">
        <v>60</v>
      </c>
      <c r="G42" s="7">
        <f t="shared" si="0"/>
        <v>2</v>
      </c>
      <c r="H42" s="26" t="str">
        <f>IF(OR(A42="",B42&lt;&gt;"Gasto"),"",IFERROR(VLOOKUP(C42,Presupuesto!$A$12:$B$21,2,FALSE()),""))</f>
        <v/>
      </c>
    </row>
    <row r="43" spans="1:8" x14ac:dyDescent="0.25">
      <c r="A43" s="25">
        <v>46082</v>
      </c>
      <c r="B43" s="12" t="s">
        <v>64</v>
      </c>
      <c r="C43" s="12" t="s">
        <v>50</v>
      </c>
      <c r="D43" s="12" t="s">
        <v>75</v>
      </c>
      <c r="E43" s="13">
        <v>250</v>
      </c>
      <c r="F43" s="12" t="s">
        <v>70</v>
      </c>
      <c r="G43" s="7">
        <f t="shared" si="0"/>
        <v>3</v>
      </c>
      <c r="H43" s="26" t="str">
        <f>IF(OR(A43="",B43&lt;&gt;"Gasto"),"",IFERROR(VLOOKUP(C43,Presupuesto!$A$12:$B$21,2,FALSE()),""))</f>
        <v>Ahorro</v>
      </c>
    </row>
    <row r="44" spans="1:8" x14ac:dyDescent="0.25">
      <c r="A44" s="25">
        <v>46084</v>
      </c>
      <c r="B44" s="12" t="s">
        <v>64</v>
      </c>
      <c r="C44" s="12" t="s">
        <v>36</v>
      </c>
      <c r="D44" s="12" t="s">
        <v>76</v>
      </c>
      <c r="E44" s="13">
        <v>750</v>
      </c>
      <c r="F44" s="12" t="s">
        <v>60</v>
      </c>
      <c r="G44" s="7">
        <f t="shared" si="0"/>
        <v>3</v>
      </c>
      <c r="H44" s="26" t="str">
        <f>IF(OR(A44="",B44&lt;&gt;"Gasto"),"",IFERROR(VLOOKUP(C44,Presupuesto!$A$12:$B$21,2,FALSE()),""))</f>
        <v>Esencial</v>
      </c>
    </row>
    <row r="45" spans="1:8" x14ac:dyDescent="0.25">
      <c r="A45" s="25">
        <v>46086</v>
      </c>
      <c r="B45" s="12" t="s">
        <v>64</v>
      </c>
      <c r="C45" s="12" t="s">
        <v>37</v>
      </c>
      <c r="D45" s="12" t="s">
        <v>77</v>
      </c>
      <c r="E45" s="13">
        <v>39</v>
      </c>
      <c r="F45" s="12" t="s">
        <v>60</v>
      </c>
      <c r="G45" s="7">
        <f t="shared" si="0"/>
        <v>3</v>
      </c>
      <c r="H45" s="26" t="str">
        <f>IF(OR(A45="",B45&lt;&gt;"Gasto"),"",IFERROR(VLOOKUP(C45,Presupuesto!$A$12:$B$21,2,FALSE()),""))</f>
        <v>Esencial</v>
      </c>
    </row>
    <row r="46" spans="1:8" x14ac:dyDescent="0.25">
      <c r="A46" s="25">
        <v>46087</v>
      </c>
      <c r="B46" s="12" t="s">
        <v>64</v>
      </c>
      <c r="C46" s="12" t="s">
        <v>38</v>
      </c>
      <c r="D46" s="12" t="s">
        <v>78</v>
      </c>
      <c r="E46" s="13">
        <v>118</v>
      </c>
      <c r="F46" s="12" t="s">
        <v>65</v>
      </c>
      <c r="G46" s="7">
        <f t="shared" si="0"/>
        <v>3</v>
      </c>
      <c r="H46" s="26" t="str">
        <f>IF(OR(A46="",B46&lt;&gt;"Gasto"),"",IFERROR(VLOOKUP(C46,Presupuesto!$A$12:$B$21,2,FALSE()),""))</f>
        <v>Esencial</v>
      </c>
    </row>
    <row r="47" spans="1:8" x14ac:dyDescent="0.25">
      <c r="A47" s="25">
        <v>46089</v>
      </c>
      <c r="B47" s="12" t="s">
        <v>64</v>
      </c>
      <c r="C47" s="12" t="s">
        <v>37</v>
      </c>
      <c r="D47" s="12" t="s">
        <v>79</v>
      </c>
      <c r="E47" s="13">
        <v>58</v>
      </c>
      <c r="F47" s="12" t="s">
        <v>60</v>
      </c>
      <c r="G47" s="7">
        <f t="shared" si="0"/>
        <v>3</v>
      </c>
      <c r="H47" s="26" t="str">
        <f>IF(OR(A47="",B47&lt;&gt;"Gasto"),"",IFERROR(VLOOKUP(C47,Presupuesto!$A$12:$B$21,2,FALSE()),""))</f>
        <v>Esencial</v>
      </c>
    </row>
    <row r="48" spans="1:8" x14ac:dyDescent="0.25">
      <c r="A48" s="25">
        <v>46090</v>
      </c>
      <c r="B48" s="12" t="s">
        <v>64</v>
      </c>
      <c r="C48" s="12" t="s">
        <v>48</v>
      </c>
      <c r="D48" s="12" t="s">
        <v>80</v>
      </c>
      <c r="E48" s="13">
        <v>13</v>
      </c>
      <c r="F48" s="12" t="s">
        <v>65</v>
      </c>
      <c r="G48" s="7">
        <f t="shared" si="0"/>
        <v>3</v>
      </c>
      <c r="H48" s="26" t="str">
        <f>IF(OR(A48="",B48&lt;&gt;"Gasto"),"",IFERROR(VLOOKUP(C48,Presupuesto!$A$12:$B$21,2,FALSE()),""))</f>
        <v>Deseo</v>
      </c>
    </row>
    <row r="49" spans="1:8" x14ac:dyDescent="0.25">
      <c r="A49" s="25">
        <v>46091</v>
      </c>
      <c r="B49" s="12" t="s">
        <v>64</v>
      </c>
      <c r="C49" s="12" t="s">
        <v>44</v>
      </c>
      <c r="D49" s="12" t="s">
        <v>103</v>
      </c>
      <c r="E49" s="13">
        <v>45</v>
      </c>
      <c r="F49" s="12" t="s">
        <v>65</v>
      </c>
      <c r="G49" s="7">
        <f t="shared" si="0"/>
        <v>3</v>
      </c>
      <c r="H49" s="26" t="str">
        <f>IF(OR(A49="",B49&lt;&gt;"Gasto"),"",IFERROR(VLOOKUP(C49,Presupuesto!$A$12:$B$21,2,FALSE()),""))</f>
        <v>Deseo</v>
      </c>
    </row>
    <row r="50" spans="1:8" x14ac:dyDescent="0.25">
      <c r="A50" s="25">
        <v>46093</v>
      </c>
      <c r="B50" s="12" t="s">
        <v>64</v>
      </c>
      <c r="C50" s="12" t="s">
        <v>40</v>
      </c>
      <c r="D50" s="12" t="s">
        <v>82</v>
      </c>
      <c r="E50" s="13">
        <v>45</v>
      </c>
      <c r="F50" s="12" t="s">
        <v>65</v>
      </c>
      <c r="G50" s="7">
        <f t="shared" si="0"/>
        <v>3</v>
      </c>
      <c r="H50" s="26" t="str">
        <f>IF(OR(A50="",B50&lt;&gt;"Gasto"),"",IFERROR(VLOOKUP(C50,Presupuesto!$A$12:$B$21,2,FALSE()),""))</f>
        <v>Esencial</v>
      </c>
    </row>
    <row r="51" spans="1:8" x14ac:dyDescent="0.25">
      <c r="A51" s="25">
        <v>46094</v>
      </c>
      <c r="B51" s="12" t="s">
        <v>64</v>
      </c>
      <c r="C51" s="12" t="s">
        <v>46</v>
      </c>
      <c r="D51" s="12" t="s">
        <v>104</v>
      </c>
      <c r="E51" s="13">
        <v>35</v>
      </c>
      <c r="F51" s="12" t="s">
        <v>65</v>
      </c>
      <c r="G51" s="7">
        <f t="shared" si="0"/>
        <v>3</v>
      </c>
      <c r="H51" s="26" t="str">
        <f>IF(OR(A51="",B51&lt;&gt;"Gasto"),"",IFERROR(VLOOKUP(C51,Presupuesto!$A$12:$B$21,2,FALSE()),""))</f>
        <v>Deseo</v>
      </c>
    </row>
    <row r="52" spans="1:8" x14ac:dyDescent="0.25">
      <c r="A52" s="25">
        <v>46095</v>
      </c>
      <c r="B52" s="12" t="s">
        <v>64</v>
      </c>
      <c r="C52" s="12" t="s">
        <v>38</v>
      </c>
      <c r="D52" s="12" t="s">
        <v>96</v>
      </c>
      <c r="E52" s="13">
        <v>92</v>
      </c>
      <c r="F52" s="12" t="s">
        <v>65</v>
      </c>
      <c r="G52" s="7">
        <f t="shared" si="0"/>
        <v>3</v>
      </c>
      <c r="H52" s="26" t="str">
        <f>IF(OR(A52="",B52&lt;&gt;"Gasto"),"",IFERROR(VLOOKUP(C52,Presupuesto!$A$12:$B$21,2,FALSE()),""))</f>
        <v>Esencial</v>
      </c>
    </row>
    <row r="53" spans="1:8" x14ac:dyDescent="0.25">
      <c r="A53" s="25">
        <v>46096</v>
      </c>
      <c r="B53" s="12" t="s">
        <v>59</v>
      </c>
      <c r="C53" s="12" t="s">
        <v>63</v>
      </c>
      <c r="D53" s="12" t="s">
        <v>84</v>
      </c>
      <c r="E53" s="13">
        <v>320</v>
      </c>
      <c r="F53" s="12" t="s">
        <v>60</v>
      </c>
      <c r="G53" s="7">
        <f t="shared" si="0"/>
        <v>3</v>
      </c>
      <c r="H53" s="26" t="str">
        <f>IF(OR(A53="",B53&lt;&gt;"Gasto"),"",IFERROR(VLOOKUP(C53,Presupuesto!$A$12:$B$21,2,FALSE()),""))</f>
        <v/>
      </c>
    </row>
    <row r="54" spans="1:8" x14ac:dyDescent="0.25">
      <c r="A54" s="25">
        <v>46097</v>
      </c>
      <c r="B54" s="12" t="s">
        <v>64</v>
      </c>
      <c r="C54" s="12" t="s">
        <v>48</v>
      </c>
      <c r="D54" s="12" t="s">
        <v>85</v>
      </c>
      <c r="E54" s="13">
        <v>11</v>
      </c>
      <c r="F54" s="12" t="s">
        <v>65</v>
      </c>
      <c r="G54" s="7">
        <f t="shared" si="0"/>
        <v>3</v>
      </c>
      <c r="H54" s="26" t="str">
        <f>IF(OR(A54="",B54&lt;&gt;"Gasto"),"",IFERROR(VLOOKUP(C54,Presupuesto!$A$12:$B$21,2,FALSE()),""))</f>
        <v>Deseo</v>
      </c>
    </row>
    <row r="55" spans="1:8" x14ac:dyDescent="0.25">
      <c r="A55" s="25">
        <v>46099</v>
      </c>
      <c r="B55" s="12" t="s">
        <v>64</v>
      </c>
      <c r="C55" s="12" t="s">
        <v>42</v>
      </c>
      <c r="D55" s="12" t="s">
        <v>105</v>
      </c>
      <c r="E55" s="13">
        <v>40</v>
      </c>
      <c r="F55" s="12" t="s">
        <v>65</v>
      </c>
      <c r="G55" s="7">
        <f t="shared" si="0"/>
        <v>3</v>
      </c>
      <c r="H55" s="26" t="str">
        <f>IF(OR(A55="",B55&lt;&gt;"Gasto"),"",IFERROR(VLOOKUP(C55,Presupuesto!$A$12:$B$21,2,FALSE()),""))</f>
        <v>Esencial</v>
      </c>
    </row>
    <row r="56" spans="1:8" x14ac:dyDescent="0.25">
      <c r="A56" s="25">
        <v>46101</v>
      </c>
      <c r="B56" s="12" t="s">
        <v>64</v>
      </c>
      <c r="C56" s="12" t="s">
        <v>37</v>
      </c>
      <c r="D56" s="12" t="s">
        <v>87</v>
      </c>
      <c r="E56" s="13">
        <v>19</v>
      </c>
      <c r="F56" s="12" t="s">
        <v>60</v>
      </c>
      <c r="G56" s="7">
        <f t="shared" si="0"/>
        <v>3</v>
      </c>
      <c r="H56" s="26" t="str">
        <f>IF(OR(A56="",B56&lt;&gt;"Gasto"),"",IFERROR(VLOOKUP(C56,Presupuesto!$A$12:$B$21,2,FALSE()),""))</f>
        <v>Esencial</v>
      </c>
    </row>
    <row r="57" spans="1:8" x14ac:dyDescent="0.25">
      <c r="A57" s="25">
        <v>46102</v>
      </c>
      <c r="B57" s="12" t="s">
        <v>64</v>
      </c>
      <c r="C57" s="12" t="s">
        <v>44</v>
      </c>
      <c r="D57" s="12" t="s">
        <v>106</v>
      </c>
      <c r="E57" s="13">
        <v>35</v>
      </c>
      <c r="F57" s="12" t="s">
        <v>65</v>
      </c>
      <c r="G57" s="7">
        <f t="shared" si="0"/>
        <v>3</v>
      </c>
      <c r="H57" s="26" t="str">
        <f>IF(OR(A57="",B57&lt;&gt;"Gasto"),"",IFERROR(VLOOKUP(C57,Presupuesto!$A$12:$B$21,2,FALSE()),""))</f>
        <v>Deseo</v>
      </c>
    </row>
    <row r="58" spans="1:8" x14ac:dyDescent="0.25">
      <c r="A58" s="25">
        <v>46103</v>
      </c>
      <c r="B58" s="12" t="s">
        <v>64</v>
      </c>
      <c r="C58" s="12" t="s">
        <v>38</v>
      </c>
      <c r="D58" s="12" t="s">
        <v>96</v>
      </c>
      <c r="E58" s="13">
        <v>101</v>
      </c>
      <c r="F58" s="12" t="s">
        <v>65</v>
      </c>
      <c r="G58" s="7">
        <f t="shared" si="0"/>
        <v>3</v>
      </c>
      <c r="H58" s="26" t="str">
        <f>IF(OR(A58="",B58&lt;&gt;"Gasto"),"",IFERROR(VLOOKUP(C58,Presupuesto!$A$12:$B$21,2,FALSE()),""))</f>
        <v>Esencial</v>
      </c>
    </row>
    <row r="59" spans="1:8" x14ac:dyDescent="0.25">
      <c r="A59" s="25">
        <v>46105</v>
      </c>
      <c r="B59" s="12" t="s">
        <v>64</v>
      </c>
      <c r="C59" s="12" t="s">
        <v>44</v>
      </c>
      <c r="D59" s="12" t="s">
        <v>91</v>
      </c>
      <c r="E59" s="13">
        <v>24</v>
      </c>
      <c r="F59" s="12" t="s">
        <v>69</v>
      </c>
      <c r="G59" s="7">
        <f t="shared" si="0"/>
        <v>3</v>
      </c>
      <c r="H59" s="26" t="str">
        <f>IF(OR(A59="",B59&lt;&gt;"Gasto"),"",IFERROR(VLOOKUP(C59,Presupuesto!$A$12:$B$21,2,FALSE()),""))</f>
        <v>Deseo</v>
      </c>
    </row>
    <row r="60" spans="1:8" x14ac:dyDescent="0.25">
      <c r="A60" s="25">
        <v>46106</v>
      </c>
      <c r="B60" s="12" t="s">
        <v>64</v>
      </c>
      <c r="C60" s="12" t="s">
        <v>48</v>
      </c>
      <c r="D60" s="12" t="s">
        <v>90</v>
      </c>
      <c r="E60" s="13">
        <v>25</v>
      </c>
      <c r="F60" s="12" t="s">
        <v>60</v>
      </c>
      <c r="G60" s="7">
        <f t="shared" si="0"/>
        <v>3</v>
      </c>
      <c r="H60" s="26" t="str">
        <f>IF(OR(A60="",B60&lt;&gt;"Gasto"),"",IFERROR(VLOOKUP(C60,Presupuesto!$A$12:$B$21,2,FALSE()),""))</f>
        <v>Deseo</v>
      </c>
    </row>
    <row r="61" spans="1:8" x14ac:dyDescent="0.25">
      <c r="A61" s="25">
        <v>46108</v>
      </c>
      <c r="B61" s="12" t="s">
        <v>64</v>
      </c>
      <c r="C61" s="12" t="s">
        <v>46</v>
      </c>
      <c r="D61" s="12" t="s">
        <v>107</v>
      </c>
      <c r="E61" s="13">
        <v>18</v>
      </c>
      <c r="F61" s="12" t="s">
        <v>69</v>
      </c>
      <c r="G61" s="7">
        <f t="shared" si="0"/>
        <v>3</v>
      </c>
      <c r="H61" s="26" t="str">
        <f>IF(OR(A61="",B61&lt;&gt;"Gasto"),"",IFERROR(VLOOKUP(C61,Presupuesto!$A$12:$B$21,2,FALSE()),""))</f>
        <v>Deseo</v>
      </c>
    </row>
    <row r="62" spans="1:8" x14ac:dyDescent="0.25">
      <c r="A62" s="25">
        <v>46109</v>
      </c>
      <c r="B62" s="12" t="s">
        <v>59</v>
      </c>
      <c r="C62" s="12" t="s">
        <v>58</v>
      </c>
      <c r="D62" s="12" t="s">
        <v>108</v>
      </c>
      <c r="E62" s="13">
        <v>1950</v>
      </c>
      <c r="F62" s="12" t="s">
        <v>60</v>
      </c>
      <c r="G62" s="7">
        <f t="shared" si="0"/>
        <v>3</v>
      </c>
      <c r="H62" s="26" t="str">
        <f>IF(OR(A62="",B62&lt;&gt;"Gasto"),"",IFERROR(VLOOKUP(C62,Presupuesto!$A$12:$B$21,2,FALSE()),""))</f>
        <v/>
      </c>
    </row>
    <row r="63" spans="1:8" x14ac:dyDescent="0.25">
      <c r="A63" s="27"/>
      <c r="B63" s="27"/>
      <c r="C63" s="27"/>
      <c r="D63" s="27"/>
      <c r="E63" s="27"/>
      <c r="F63" s="27"/>
      <c r="G63" s="7" t="str">
        <f t="shared" si="0"/>
        <v/>
      </c>
      <c r="H63" s="26" t="str">
        <f>IF(OR(A63="",B63&lt;&gt;"Gasto"),"",IFERROR(VLOOKUP(C63,Presupuesto!$A$12:$B$21,2,FALSE()),""))</f>
        <v/>
      </c>
    </row>
    <row r="64" spans="1:8" x14ac:dyDescent="0.25">
      <c r="A64" s="27"/>
      <c r="B64" s="27"/>
      <c r="C64" s="27"/>
      <c r="D64" s="27"/>
      <c r="E64" s="27"/>
      <c r="F64" s="27"/>
      <c r="G64" s="7" t="str">
        <f t="shared" si="0"/>
        <v/>
      </c>
      <c r="H64" s="26" t="str">
        <f>IF(OR(A64="",B64&lt;&gt;"Gasto"),"",IFERROR(VLOOKUP(C64,Presupuesto!$A$12:$B$21,2,FALSE()),""))</f>
        <v/>
      </c>
    </row>
    <row r="65" spans="1:8" x14ac:dyDescent="0.25">
      <c r="A65" s="27"/>
      <c r="B65" s="27"/>
      <c r="C65" s="27"/>
      <c r="D65" s="27"/>
      <c r="E65" s="27"/>
      <c r="F65" s="27"/>
      <c r="G65" s="7" t="str">
        <f t="shared" si="0"/>
        <v/>
      </c>
      <c r="H65" s="26" t="str">
        <f>IF(OR(A65="",B65&lt;&gt;"Gasto"),"",IFERROR(VLOOKUP(C65,Presupuesto!$A$12:$B$21,2,FALSE()),""))</f>
        <v/>
      </c>
    </row>
    <row r="66" spans="1:8" x14ac:dyDescent="0.25">
      <c r="A66" s="27"/>
      <c r="B66" s="27"/>
      <c r="C66" s="27"/>
      <c r="D66" s="27"/>
      <c r="E66" s="27"/>
      <c r="F66" s="27"/>
      <c r="G66" s="7" t="str">
        <f t="shared" si="0"/>
        <v/>
      </c>
      <c r="H66" s="26" t="str">
        <f>IF(OR(A66="",B66&lt;&gt;"Gasto"),"",IFERROR(VLOOKUP(C66,Presupuesto!$A$12:$B$21,2,FALSE()),""))</f>
        <v/>
      </c>
    </row>
    <row r="67" spans="1:8" x14ac:dyDescent="0.25">
      <c r="A67" s="27"/>
      <c r="B67" s="27"/>
      <c r="C67" s="27"/>
      <c r="D67" s="27"/>
      <c r="E67" s="27"/>
      <c r="F67" s="27"/>
      <c r="G67" s="7" t="str">
        <f t="shared" ref="G67:G130" si="1">IF(A67="","",MONTH(A67))</f>
        <v/>
      </c>
      <c r="H67" s="26" t="str">
        <f>IF(OR(A67="",B67&lt;&gt;"Gasto"),"",IFERROR(VLOOKUP(C67,Presupuesto!$A$12:$B$21,2,FALSE()),""))</f>
        <v/>
      </c>
    </row>
    <row r="68" spans="1:8" x14ac:dyDescent="0.25">
      <c r="A68" s="27"/>
      <c r="B68" s="27"/>
      <c r="C68" s="27"/>
      <c r="D68" s="27"/>
      <c r="E68" s="27"/>
      <c r="F68" s="27"/>
      <c r="G68" s="7" t="str">
        <f t="shared" si="1"/>
        <v/>
      </c>
      <c r="H68" s="26" t="str">
        <f>IF(OR(A68="",B68&lt;&gt;"Gasto"),"",IFERROR(VLOOKUP(C68,Presupuesto!$A$12:$B$21,2,FALSE()),""))</f>
        <v/>
      </c>
    </row>
    <row r="69" spans="1:8" x14ac:dyDescent="0.25">
      <c r="A69" s="27"/>
      <c r="B69" s="27"/>
      <c r="C69" s="27"/>
      <c r="D69" s="27"/>
      <c r="E69" s="27"/>
      <c r="F69" s="27"/>
      <c r="G69" s="7" t="str">
        <f t="shared" si="1"/>
        <v/>
      </c>
      <c r="H69" s="26" t="str">
        <f>IF(OR(A69="",B69&lt;&gt;"Gasto"),"",IFERROR(VLOOKUP(C69,Presupuesto!$A$12:$B$21,2,FALSE()),""))</f>
        <v/>
      </c>
    </row>
    <row r="70" spans="1:8" x14ac:dyDescent="0.25">
      <c r="A70" s="27"/>
      <c r="B70" s="27"/>
      <c r="C70" s="27"/>
      <c r="D70" s="27"/>
      <c r="E70" s="27"/>
      <c r="F70" s="27"/>
      <c r="G70" s="7" t="str">
        <f t="shared" si="1"/>
        <v/>
      </c>
      <c r="H70" s="26" t="str">
        <f>IF(OR(A70="",B70&lt;&gt;"Gasto"),"",IFERROR(VLOOKUP(C70,Presupuesto!$A$12:$B$21,2,FALSE()),""))</f>
        <v/>
      </c>
    </row>
    <row r="71" spans="1:8" x14ac:dyDescent="0.25">
      <c r="A71" s="27"/>
      <c r="B71" s="27"/>
      <c r="C71" s="27"/>
      <c r="D71" s="27"/>
      <c r="E71" s="27"/>
      <c r="F71" s="27"/>
      <c r="G71" s="7" t="str">
        <f t="shared" si="1"/>
        <v/>
      </c>
      <c r="H71" s="26" t="str">
        <f>IF(OR(A71="",B71&lt;&gt;"Gasto"),"",IFERROR(VLOOKUP(C71,Presupuesto!$A$12:$B$21,2,FALSE()),""))</f>
        <v/>
      </c>
    </row>
    <row r="72" spans="1:8" x14ac:dyDescent="0.25">
      <c r="A72" s="27"/>
      <c r="B72" s="27"/>
      <c r="C72" s="27"/>
      <c r="D72" s="27"/>
      <c r="E72" s="27"/>
      <c r="F72" s="27"/>
      <c r="G72" s="7" t="str">
        <f t="shared" si="1"/>
        <v/>
      </c>
      <c r="H72" s="26" t="str">
        <f>IF(OR(A72="",B72&lt;&gt;"Gasto"),"",IFERROR(VLOOKUP(C72,Presupuesto!$A$12:$B$21,2,FALSE()),""))</f>
        <v/>
      </c>
    </row>
    <row r="73" spans="1:8" x14ac:dyDescent="0.25">
      <c r="A73" s="27"/>
      <c r="B73" s="27"/>
      <c r="C73" s="27"/>
      <c r="D73" s="27"/>
      <c r="E73" s="27"/>
      <c r="F73" s="27"/>
      <c r="G73" s="7" t="str">
        <f t="shared" si="1"/>
        <v/>
      </c>
      <c r="H73" s="26" t="str">
        <f>IF(OR(A73="",B73&lt;&gt;"Gasto"),"",IFERROR(VLOOKUP(C73,Presupuesto!$A$12:$B$21,2,FALSE()),""))</f>
        <v/>
      </c>
    </row>
    <row r="74" spans="1:8" x14ac:dyDescent="0.25">
      <c r="A74" s="27"/>
      <c r="B74" s="27"/>
      <c r="C74" s="27"/>
      <c r="D74" s="27"/>
      <c r="E74" s="27"/>
      <c r="F74" s="27"/>
      <c r="G74" s="7" t="str">
        <f t="shared" si="1"/>
        <v/>
      </c>
      <c r="H74" s="26" t="str">
        <f>IF(OR(A74="",B74&lt;&gt;"Gasto"),"",IFERROR(VLOOKUP(C74,Presupuesto!$A$12:$B$21,2,FALSE()),""))</f>
        <v/>
      </c>
    </row>
    <row r="75" spans="1:8" x14ac:dyDescent="0.25">
      <c r="A75" s="27"/>
      <c r="B75" s="27"/>
      <c r="C75" s="27"/>
      <c r="D75" s="27"/>
      <c r="E75" s="27"/>
      <c r="F75" s="27"/>
      <c r="G75" s="7" t="str">
        <f t="shared" si="1"/>
        <v/>
      </c>
      <c r="H75" s="26" t="str">
        <f>IF(OR(A75="",B75&lt;&gt;"Gasto"),"",IFERROR(VLOOKUP(C75,Presupuesto!$A$12:$B$21,2,FALSE()),""))</f>
        <v/>
      </c>
    </row>
    <row r="76" spans="1:8" x14ac:dyDescent="0.25">
      <c r="A76" s="27"/>
      <c r="B76" s="27"/>
      <c r="C76" s="27"/>
      <c r="D76" s="27"/>
      <c r="E76" s="27"/>
      <c r="F76" s="27"/>
      <c r="G76" s="7" t="str">
        <f t="shared" si="1"/>
        <v/>
      </c>
      <c r="H76" s="26" t="str">
        <f>IF(OR(A76="",B76&lt;&gt;"Gasto"),"",IFERROR(VLOOKUP(C76,Presupuesto!$A$12:$B$21,2,FALSE()),""))</f>
        <v/>
      </c>
    </row>
    <row r="77" spans="1:8" x14ac:dyDescent="0.25">
      <c r="A77" s="27"/>
      <c r="B77" s="27"/>
      <c r="C77" s="27"/>
      <c r="D77" s="27"/>
      <c r="E77" s="27"/>
      <c r="F77" s="27"/>
      <c r="G77" s="7" t="str">
        <f t="shared" si="1"/>
        <v/>
      </c>
      <c r="H77" s="26" t="str">
        <f>IF(OR(A77="",B77&lt;&gt;"Gasto"),"",IFERROR(VLOOKUP(C77,Presupuesto!$A$12:$B$21,2,FALSE()),""))</f>
        <v/>
      </c>
    </row>
    <row r="78" spans="1:8" x14ac:dyDescent="0.25">
      <c r="A78" s="27"/>
      <c r="B78" s="27"/>
      <c r="C78" s="27"/>
      <c r="D78" s="27"/>
      <c r="E78" s="27"/>
      <c r="F78" s="27"/>
      <c r="G78" s="7" t="str">
        <f t="shared" si="1"/>
        <v/>
      </c>
      <c r="H78" s="26" t="str">
        <f>IF(OR(A78="",B78&lt;&gt;"Gasto"),"",IFERROR(VLOOKUP(C78,Presupuesto!$A$12:$B$21,2,FALSE()),""))</f>
        <v/>
      </c>
    </row>
    <row r="79" spans="1:8" x14ac:dyDescent="0.25">
      <c r="A79" s="27"/>
      <c r="B79" s="27"/>
      <c r="C79" s="27"/>
      <c r="D79" s="27"/>
      <c r="E79" s="27"/>
      <c r="F79" s="27"/>
      <c r="G79" s="7" t="str">
        <f t="shared" si="1"/>
        <v/>
      </c>
      <c r="H79" s="26" t="str">
        <f>IF(OR(A79="",B79&lt;&gt;"Gasto"),"",IFERROR(VLOOKUP(C79,Presupuesto!$A$12:$B$21,2,FALSE()),""))</f>
        <v/>
      </c>
    </row>
    <row r="80" spans="1:8" x14ac:dyDescent="0.25">
      <c r="A80" s="27"/>
      <c r="B80" s="27"/>
      <c r="C80" s="27"/>
      <c r="D80" s="27"/>
      <c r="E80" s="27"/>
      <c r="F80" s="27"/>
      <c r="G80" s="7" t="str">
        <f t="shared" si="1"/>
        <v/>
      </c>
      <c r="H80" s="26" t="str">
        <f>IF(OR(A80="",B80&lt;&gt;"Gasto"),"",IFERROR(VLOOKUP(C80,Presupuesto!$A$12:$B$21,2,FALSE()),""))</f>
        <v/>
      </c>
    </row>
    <row r="81" spans="1:8" x14ac:dyDescent="0.25">
      <c r="A81" s="27"/>
      <c r="B81" s="27"/>
      <c r="C81" s="27"/>
      <c r="D81" s="27"/>
      <c r="E81" s="27"/>
      <c r="F81" s="27"/>
      <c r="G81" s="7" t="str">
        <f t="shared" si="1"/>
        <v/>
      </c>
      <c r="H81" s="26" t="str">
        <f>IF(OR(A81="",B81&lt;&gt;"Gasto"),"",IFERROR(VLOOKUP(C81,Presupuesto!$A$12:$B$21,2,FALSE()),""))</f>
        <v/>
      </c>
    </row>
    <row r="82" spans="1:8" x14ac:dyDescent="0.25">
      <c r="A82" s="27"/>
      <c r="B82" s="27"/>
      <c r="C82" s="27"/>
      <c r="D82" s="27"/>
      <c r="E82" s="27"/>
      <c r="F82" s="27"/>
      <c r="G82" s="7" t="str">
        <f t="shared" si="1"/>
        <v/>
      </c>
      <c r="H82" s="26" t="str">
        <f>IF(OR(A82="",B82&lt;&gt;"Gasto"),"",IFERROR(VLOOKUP(C82,Presupuesto!$A$12:$B$21,2,FALSE()),""))</f>
        <v/>
      </c>
    </row>
    <row r="83" spans="1:8" x14ac:dyDescent="0.25">
      <c r="A83" s="27"/>
      <c r="B83" s="27"/>
      <c r="C83" s="27"/>
      <c r="D83" s="27"/>
      <c r="E83" s="27"/>
      <c r="F83" s="27"/>
      <c r="G83" s="7" t="str">
        <f t="shared" si="1"/>
        <v/>
      </c>
      <c r="H83" s="26" t="str">
        <f>IF(OR(A83="",B83&lt;&gt;"Gasto"),"",IFERROR(VLOOKUP(C83,Presupuesto!$A$12:$B$21,2,FALSE()),""))</f>
        <v/>
      </c>
    </row>
    <row r="84" spans="1:8" x14ac:dyDescent="0.25">
      <c r="A84" s="27"/>
      <c r="B84" s="27"/>
      <c r="C84" s="27"/>
      <c r="D84" s="27"/>
      <c r="E84" s="27"/>
      <c r="F84" s="27"/>
      <c r="G84" s="7" t="str">
        <f t="shared" si="1"/>
        <v/>
      </c>
      <c r="H84" s="26" t="str">
        <f>IF(OR(A84="",B84&lt;&gt;"Gasto"),"",IFERROR(VLOOKUP(C84,Presupuesto!$A$12:$B$21,2,FALSE()),""))</f>
        <v/>
      </c>
    </row>
    <row r="85" spans="1:8" x14ac:dyDescent="0.25">
      <c r="A85" s="27"/>
      <c r="B85" s="27"/>
      <c r="C85" s="27"/>
      <c r="D85" s="27"/>
      <c r="E85" s="27"/>
      <c r="F85" s="27"/>
      <c r="G85" s="7" t="str">
        <f t="shared" si="1"/>
        <v/>
      </c>
      <c r="H85" s="26" t="str">
        <f>IF(OR(A85="",B85&lt;&gt;"Gasto"),"",IFERROR(VLOOKUP(C85,Presupuesto!$A$12:$B$21,2,FALSE()),""))</f>
        <v/>
      </c>
    </row>
    <row r="86" spans="1:8" x14ac:dyDescent="0.25">
      <c r="A86" s="27"/>
      <c r="B86" s="27"/>
      <c r="C86" s="27"/>
      <c r="D86" s="27"/>
      <c r="E86" s="27"/>
      <c r="F86" s="27"/>
      <c r="G86" s="7" t="str">
        <f t="shared" si="1"/>
        <v/>
      </c>
      <c r="H86" s="26" t="str">
        <f>IF(OR(A86="",B86&lt;&gt;"Gasto"),"",IFERROR(VLOOKUP(C86,Presupuesto!$A$12:$B$21,2,FALSE()),""))</f>
        <v/>
      </c>
    </row>
    <row r="87" spans="1:8" x14ac:dyDescent="0.25">
      <c r="A87" s="27"/>
      <c r="B87" s="27"/>
      <c r="C87" s="27"/>
      <c r="D87" s="27"/>
      <c r="E87" s="27"/>
      <c r="F87" s="27"/>
      <c r="G87" s="7" t="str">
        <f t="shared" si="1"/>
        <v/>
      </c>
      <c r="H87" s="26" t="str">
        <f>IF(OR(A87="",B87&lt;&gt;"Gasto"),"",IFERROR(VLOOKUP(C87,Presupuesto!$A$12:$B$21,2,FALSE()),""))</f>
        <v/>
      </c>
    </row>
    <row r="88" spans="1:8" x14ac:dyDescent="0.25">
      <c r="A88" s="27"/>
      <c r="B88" s="27"/>
      <c r="C88" s="27"/>
      <c r="D88" s="27"/>
      <c r="E88" s="27"/>
      <c r="F88" s="27"/>
      <c r="G88" s="7" t="str">
        <f t="shared" si="1"/>
        <v/>
      </c>
      <c r="H88" s="26" t="str">
        <f>IF(OR(A88="",B88&lt;&gt;"Gasto"),"",IFERROR(VLOOKUP(C88,Presupuesto!$A$12:$B$21,2,FALSE()),""))</f>
        <v/>
      </c>
    </row>
    <row r="89" spans="1:8" x14ac:dyDescent="0.25">
      <c r="A89" s="27"/>
      <c r="B89" s="27"/>
      <c r="C89" s="27"/>
      <c r="D89" s="27"/>
      <c r="E89" s="27"/>
      <c r="F89" s="27"/>
      <c r="G89" s="7" t="str">
        <f t="shared" si="1"/>
        <v/>
      </c>
      <c r="H89" s="26" t="str">
        <f>IF(OR(A89="",B89&lt;&gt;"Gasto"),"",IFERROR(VLOOKUP(C89,Presupuesto!$A$12:$B$21,2,FALSE()),""))</f>
        <v/>
      </c>
    </row>
    <row r="90" spans="1:8" x14ac:dyDescent="0.25">
      <c r="A90" s="27"/>
      <c r="B90" s="27"/>
      <c r="C90" s="27"/>
      <c r="D90" s="27"/>
      <c r="E90" s="27"/>
      <c r="F90" s="27"/>
      <c r="G90" s="7" t="str">
        <f t="shared" si="1"/>
        <v/>
      </c>
      <c r="H90" s="26" t="str">
        <f>IF(OR(A90="",B90&lt;&gt;"Gasto"),"",IFERROR(VLOOKUP(C90,Presupuesto!$A$12:$B$21,2,FALSE()),""))</f>
        <v/>
      </c>
    </row>
    <row r="91" spans="1:8" x14ac:dyDescent="0.25">
      <c r="A91" s="27"/>
      <c r="B91" s="27"/>
      <c r="C91" s="27"/>
      <c r="D91" s="27"/>
      <c r="E91" s="27"/>
      <c r="F91" s="27"/>
      <c r="G91" s="7" t="str">
        <f t="shared" si="1"/>
        <v/>
      </c>
      <c r="H91" s="26" t="str">
        <f>IF(OR(A91="",B91&lt;&gt;"Gasto"),"",IFERROR(VLOOKUP(C91,Presupuesto!$A$12:$B$21,2,FALSE()),""))</f>
        <v/>
      </c>
    </row>
    <row r="92" spans="1:8" x14ac:dyDescent="0.25">
      <c r="A92" s="27"/>
      <c r="B92" s="27"/>
      <c r="C92" s="27"/>
      <c r="D92" s="27"/>
      <c r="E92" s="27"/>
      <c r="F92" s="27"/>
      <c r="G92" s="7" t="str">
        <f t="shared" si="1"/>
        <v/>
      </c>
      <c r="H92" s="26" t="str">
        <f>IF(OR(A92="",B92&lt;&gt;"Gasto"),"",IFERROR(VLOOKUP(C92,Presupuesto!$A$12:$B$21,2,FALSE()),""))</f>
        <v/>
      </c>
    </row>
    <row r="93" spans="1:8" x14ac:dyDescent="0.25">
      <c r="A93" s="27"/>
      <c r="B93" s="27"/>
      <c r="C93" s="27"/>
      <c r="D93" s="27"/>
      <c r="E93" s="27"/>
      <c r="F93" s="27"/>
      <c r="G93" s="7" t="str">
        <f t="shared" si="1"/>
        <v/>
      </c>
      <c r="H93" s="26" t="str">
        <f>IF(OR(A93="",B93&lt;&gt;"Gasto"),"",IFERROR(VLOOKUP(C93,Presupuesto!$A$12:$B$21,2,FALSE()),""))</f>
        <v/>
      </c>
    </row>
    <row r="94" spans="1:8" x14ac:dyDescent="0.25">
      <c r="A94" s="27"/>
      <c r="B94" s="27"/>
      <c r="C94" s="27"/>
      <c r="D94" s="27"/>
      <c r="E94" s="27"/>
      <c r="F94" s="27"/>
      <c r="G94" s="7" t="str">
        <f t="shared" si="1"/>
        <v/>
      </c>
      <c r="H94" s="26" t="str">
        <f>IF(OR(A94="",B94&lt;&gt;"Gasto"),"",IFERROR(VLOOKUP(C94,Presupuesto!$A$12:$B$21,2,FALSE()),""))</f>
        <v/>
      </c>
    </row>
    <row r="95" spans="1:8" x14ac:dyDescent="0.25">
      <c r="A95" s="27"/>
      <c r="B95" s="27"/>
      <c r="C95" s="27"/>
      <c r="D95" s="27"/>
      <c r="E95" s="27"/>
      <c r="F95" s="27"/>
      <c r="G95" s="7" t="str">
        <f t="shared" si="1"/>
        <v/>
      </c>
      <c r="H95" s="26" t="str">
        <f>IF(OR(A95="",B95&lt;&gt;"Gasto"),"",IFERROR(VLOOKUP(C95,Presupuesto!$A$12:$B$21,2,FALSE()),""))</f>
        <v/>
      </c>
    </row>
    <row r="96" spans="1:8" x14ac:dyDescent="0.25">
      <c r="A96" s="27"/>
      <c r="B96" s="27"/>
      <c r="C96" s="27"/>
      <c r="D96" s="27"/>
      <c r="E96" s="27"/>
      <c r="F96" s="27"/>
      <c r="G96" s="7" t="str">
        <f t="shared" si="1"/>
        <v/>
      </c>
      <c r="H96" s="26" t="str">
        <f>IF(OR(A96="",B96&lt;&gt;"Gasto"),"",IFERROR(VLOOKUP(C96,Presupuesto!$A$12:$B$21,2,FALSE()),""))</f>
        <v/>
      </c>
    </row>
    <row r="97" spans="1:8" x14ac:dyDescent="0.25">
      <c r="A97" s="27"/>
      <c r="B97" s="27"/>
      <c r="C97" s="27"/>
      <c r="D97" s="27"/>
      <c r="E97" s="27"/>
      <c r="F97" s="27"/>
      <c r="G97" s="7" t="str">
        <f t="shared" si="1"/>
        <v/>
      </c>
      <c r="H97" s="26" t="str">
        <f>IF(OR(A97="",B97&lt;&gt;"Gasto"),"",IFERROR(VLOOKUP(C97,Presupuesto!$A$12:$B$21,2,FALSE()),""))</f>
        <v/>
      </c>
    </row>
    <row r="98" spans="1:8" x14ac:dyDescent="0.25">
      <c r="A98" s="27"/>
      <c r="B98" s="27"/>
      <c r="C98" s="27"/>
      <c r="D98" s="27"/>
      <c r="E98" s="27"/>
      <c r="F98" s="27"/>
      <c r="G98" s="7" t="str">
        <f t="shared" si="1"/>
        <v/>
      </c>
      <c r="H98" s="26" t="str">
        <f>IF(OR(A98="",B98&lt;&gt;"Gasto"),"",IFERROR(VLOOKUP(C98,Presupuesto!$A$12:$B$21,2,FALSE()),""))</f>
        <v/>
      </c>
    </row>
    <row r="99" spans="1:8" x14ac:dyDescent="0.25">
      <c r="A99" s="27"/>
      <c r="B99" s="27"/>
      <c r="C99" s="27"/>
      <c r="D99" s="27"/>
      <c r="E99" s="27"/>
      <c r="F99" s="27"/>
      <c r="G99" s="7" t="str">
        <f t="shared" si="1"/>
        <v/>
      </c>
      <c r="H99" s="26" t="str">
        <f>IF(OR(A99="",B99&lt;&gt;"Gasto"),"",IFERROR(VLOOKUP(C99,Presupuesto!$A$12:$B$21,2,FALSE()),""))</f>
        <v/>
      </c>
    </row>
    <row r="100" spans="1:8" x14ac:dyDescent="0.25">
      <c r="A100" s="27"/>
      <c r="B100" s="27"/>
      <c r="C100" s="27"/>
      <c r="D100" s="27"/>
      <c r="E100" s="27"/>
      <c r="F100" s="27"/>
      <c r="G100" s="7" t="str">
        <f t="shared" si="1"/>
        <v/>
      </c>
      <c r="H100" s="26" t="str">
        <f>IF(OR(A100="",B100&lt;&gt;"Gasto"),"",IFERROR(VLOOKUP(C100,Presupuesto!$A$12:$B$21,2,FALSE()),""))</f>
        <v/>
      </c>
    </row>
    <row r="101" spans="1:8" x14ac:dyDescent="0.25">
      <c r="A101" s="27"/>
      <c r="B101" s="27"/>
      <c r="C101" s="27"/>
      <c r="D101" s="27"/>
      <c r="E101" s="27"/>
      <c r="F101" s="27"/>
      <c r="G101" s="7" t="str">
        <f t="shared" si="1"/>
        <v/>
      </c>
      <c r="H101" s="26" t="str">
        <f>IF(OR(A101="",B101&lt;&gt;"Gasto"),"",IFERROR(VLOOKUP(C101,Presupuesto!$A$12:$B$21,2,FALSE()),""))</f>
        <v/>
      </c>
    </row>
    <row r="102" spans="1:8" x14ac:dyDescent="0.25">
      <c r="A102" s="27"/>
      <c r="B102" s="27"/>
      <c r="C102" s="27"/>
      <c r="D102" s="27"/>
      <c r="E102" s="27"/>
      <c r="F102" s="27"/>
      <c r="G102" s="7" t="str">
        <f t="shared" si="1"/>
        <v/>
      </c>
      <c r="H102" s="26" t="str">
        <f>IF(OR(A102="",B102&lt;&gt;"Gasto"),"",IFERROR(VLOOKUP(C102,Presupuesto!$A$12:$B$21,2,FALSE()),""))</f>
        <v/>
      </c>
    </row>
    <row r="103" spans="1:8" x14ac:dyDescent="0.25">
      <c r="A103" s="27"/>
      <c r="B103" s="27"/>
      <c r="C103" s="27"/>
      <c r="D103" s="27"/>
      <c r="E103" s="27"/>
      <c r="F103" s="27"/>
      <c r="G103" s="7" t="str">
        <f t="shared" si="1"/>
        <v/>
      </c>
      <c r="H103" s="26" t="str">
        <f>IF(OR(A103="",B103&lt;&gt;"Gasto"),"",IFERROR(VLOOKUP(C103,Presupuesto!$A$12:$B$21,2,FALSE()),""))</f>
        <v/>
      </c>
    </row>
    <row r="104" spans="1:8" x14ac:dyDescent="0.25">
      <c r="A104" s="27"/>
      <c r="B104" s="27"/>
      <c r="C104" s="27"/>
      <c r="D104" s="27"/>
      <c r="E104" s="27"/>
      <c r="F104" s="27"/>
      <c r="G104" s="7" t="str">
        <f t="shared" si="1"/>
        <v/>
      </c>
      <c r="H104" s="26" t="str">
        <f>IF(OR(A104="",B104&lt;&gt;"Gasto"),"",IFERROR(VLOOKUP(C104,Presupuesto!$A$12:$B$21,2,FALSE()),""))</f>
        <v/>
      </c>
    </row>
    <row r="105" spans="1:8" x14ac:dyDescent="0.25">
      <c r="A105" s="27"/>
      <c r="B105" s="27"/>
      <c r="C105" s="27"/>
      <c r="D105" s="27"/>
      <c r="E105" s="27"/>
      <c r="F105" s="27"/>
      <c r="G105" s="7" t="str">
        <f t="shared" si="1"/>
        <v/>
      </c>
      <c r="H105" s="26" t="str">
        <f>IF(OR(A105="",B105&lt;&gt;"Gasto"),"",IFERROR(VLOOKUP(C105,Presupuesto!$A$12:$B$21,2,FALSE()),""))</f>
        <v/>
      </c>
    </row>
    <row r="106" spans="1:8" x14ac:dyDescent="0.25">
      <c r="A106" s="27"/>
      <c r="B106" s="27"/>
      <c r="C106" s="27"/>
      <c r="D106" s="27"/>
      <c r="E106" s="27"/>
      <c r="F106" s="27"/>
      <c r="G106" s="7" t="str">
        <f t="shared" si="1"/>
        <v/>
      </c>
      <c r="H106" s="26" t="str">
        <f>IF(OR(A106="",B106&lt;&gt;"Gasto"),"",IFERROR(VLOOKUP(C106,Presupuesto!$A$12:$B$21,2,FALSE()),""))</f>
        <v/>
      </c>
    </row>
    <row r="107" spans="1:8" x14ac:dyDescent="0.25">
      <c r="A107" s="27"/>
      <c r="B107" s="27"/>
      <c r="C107" s="27"/>
      <c r="D107" s="27"/>
      <c r="E107" s="27"/>
      <c r="F107" s="27"/>
      <c r="G107" s="7" t="str">
        <f t="shared" si="1"/>
        <v/>
      </c>
      <c r="H107" s="26" t="str">
        <f>IF(OR(A107="",B107&lt;&gt;"Gasto"),"",IFERROR(VLOOKUP(C107,Presupuesto!$A$12:$B$21,2,FALSE()),""))</f>
        <v/>
      </c>
    </row>
    <row r="108" spans="1:8" x14ac:dyDescent="0.25">
      <c r="A108" s="27"/>
      <c r="B108" s="27"/>
      <c r="C108" s="27"/>
      <c r="D108" s="27"/>
      <c r="E108" s="27"/>
      <c r="F108" s="27"/>
      <c r="G108" s="7" t="str">
        <f t="shared" si="1"/>
        <v/>
      </c>
      <c r="H108" s="26" t="str">
        <f>IF(OR(A108="",B108&lt;&gt;"Gasto"),"",IFERROR(VLOOKUP(C108,Presupuesto!$A$12:$B$21,2,FALSE()),""))</f>
        <v/>
      </c>
    </row>
    <row r="109" spans="1:8" x14ac:dyDescent="0.25">
      <c r="A109" s="27"/>
      <c r="B109" s="27"/>
      <c r="C109" s="27"/>
      <c r="D109" s="27"/>
      <c r="E109" s="27"/>
      <c r="F109" s="27"/>
      <c r="G109" s="7" t="str">
        <f t="shared" si="1"/>
        <v/>
      </c>
      <c r="H109" s="26" t="str">
        <f>IF(OR(A109="",B109&lt;&gt;"Gasto"),"",IFERROR(VLOOKUP(C109,Presupuesto!$A$12:$B$21,2,FALSE()),""))</f>
        <v/>
      </c>
    </row>
    <row r="110" spans="1:8" x14ac:dyDescent="0.25">
      <c r="A110" s="27"/>
      <c r="B110" s="27"/>
      <c r="C110" s="27"/>
      <c r="D110" s="27"/>
      <c r="E110" s="27"/>
      <c r="F110" s="27"/>
      <c r="G110" s="7" t="str">
        <f t="shared" si="1"/>
        <v/>
      </c>
      <c r="H110" s="26" t="str">
        <f>IF(OR(A110="",B110&lt;&gt;"Gasto"),"",IFERROR(VLOOKUP(C110,Presupuesto!$A$12:$B$21,2,FALSE()),""))</f>
        <v/>
      </c>
    </row>
    <row r="111" spans="1:8" x14ac:dyDescent="0.25">
      <c r="A111" s="27"/>
      <c r="B111" s="27"/>
      <c r="C111" s="27"/>
      <c r="D111" s="27"/>
      <c r="E111" s="27"/>
      <c r="F111" s="27"/>
      <c r="G111" s="7" t="str">
        <f t="shared" si="1"/>
        <v/>
      </c>
      <c r="H111" s="26" t="str">
        <f>IF(OR(A111="",B111&lt;&gt;"Gasto"),"",IFERROR(VLOOKUP(C111,Presupuesto!$A$12:$B$21,2,FALSE()),""))</f>
        <v/>
      </c>
    </row>
    <row r="112" spans="1:8" x14ac:dyDescent="0.25">
      <c r="A112" s="27"/>
      <c r="B112" s="27"/>
      <c r="C112" s="27"/>
      <c r="D112" s="27"/>
      <c r="E112" s="27"/>
      <c r="F112" s="27"/>
      <c r="G112" s="7" t="str">
        <f t="shared" si="1"/>
        <v/>
      </c>
      <c r="H112" s="26" t="str">
        <f>IF(OR(A112="",B112&lt;&gt;"Gasto"),"",IFERROR(VLOOKUP(C112,Presupuesto!$A$12:$B$21,2,FALSE()),""))</f>
        <v/>
      </c>
    </row>
    <row r="113" spans="1:8" x14ac:dyDescent="0.25">
      <c r="A113" s="27"/>
      <c r="B113" s="27"/>
      <c r="C113" s="27"/>
      <c r="D113" s="27"/>
      <c r="E113" s="27"/>
      <c r="F113" s="27"/>
      <c r="G113" s="7" t="str">
        <f t="shared" si="1"/>
        <v/>
      </c>
      <c r="H113" s="26" t="str">
        <f>IF(OR(A113="",B113&lt;&gt;"Gasto"),"",IFERROR(VLOOKUP(C113,Presupuesto!$A$12:$B$21,2,FALSE()),""))</f>
        <v/>
      </c>
    </row>
    <row r="114" spans="1:8" x14ac:dyDescent="0.25">
      <c r="A114" s="27"/>
      <c r="B114" s="27"/>
      <c r="C114" s="27"/>
      <c r="D114" s="27"/>
      <c r="E114" s="27"/>
      <c r="F114" s="27"/>
      <c r="G114" s="7" t="str">
        <f t="shared" si="1"/>
        <v/>
      </c>
      <c r="H114" s="26" t="str">
        <f>IF(OR(A114="",B114&lt;&gt;"Gasto"),"",IFERROR(VLOOKUP(C114,Presupuesto!$A$12:$B$21,2,FALSE()),""))</f>
        <v/>
      </c>
    </row>
    <row r="115" spans="1:8" x14ac:dyDescent="0.25">
      <c r="A115" s="27"/>
      <c r="B115" s="27"/>
      <c r="C115" s="27"/>
      <c r="D115" s="27"/>
      <c r="E115" s="27"/>
      <c r="F115" s="27"/>
      <c r="G115" s="7" t="str">
        <f t="shared" si="1"/>
        <v/>
      </c>
      <c r="H115" s="26" t="str">
        <f>IF(OR(A115="",B115&lt;&gt;"Gasto"),"",IFERROR(VLOOKUP(C115,Presupuesto!$A$12:$B$21,2,FALSE()),""))</f>
        <v/>
      </c>
    </row>
    <row r="116" spans="1:8" x14ac:dyDescent="0.25">
      <c r="A116" s="27"/>
      <c r="B116" s="27"/>
      <c r="C116" s="27"/>
      <c r="D116" s="27"/>
      <c r="E116" s="27"/>
      <c r="F116" s="27"/>
      <c r="G116" s="7" t="str">
        <f t="shared" si="1"/>
        <v/>
      </c>
      <c r="H116" s="26" t="str">
        <f>IF(OR(A116="",B116&lt;&gt;"Gasto"),"",IFERROR(VLOOKUP(C116,Presupuesto!$A$12:$B$21,2,FALSE()),""))</f>
        <v/>
      </c>
    </row>
    <row r="117" spans="1:8" x14ac:dyDescent="0.25">
      <c r="A117" s="27"/>
      <c r="B117" s="27"/>
      <c r="C117" s="27"/>
      <c r="D117" s="27"/>
      <c r="E117" s="27"/>
      <c r="F117" s="27"/>
      <c r="G117" s="7" t="str">
        <f t="shared" si="1"/>
        <v/>
      </c>
      <c r="H117" s="26" t="str">
        <f>IF(OR(A117="",B117&lt;&gt;"Gasto"),"",IFERROR(VLOOKUP(C117,Presupuesto!$A$12:$B$21,2,FALSE()),""))</f>
        <v/>
      </c>
    </row>
    <row r="118" spans="1:8" x14ac:dyDescent="0.25">
      <c r="A118" s="27"/>
      <c r="B118" s="27"/>
      <c r="C118" s="27"/>
      <c r="D118" s="27"/>
      <c r="E118" s="27"/>
      <c r="F118" s="27"/>
      <c r="G118" s="7" t="str">
        <f t="shared" si="1"/>
        <v/>
      </c>
      <c r="H118" s="26" t="str">
        <f>IF(OR(A118="",B118&lt;&gt;"Gasto"),"",IFERROR(VLOOKUP(C118,Presupuesto!$A$12:$B$21,2,FALSE()),""))</f>
        <v/>
      </c>
    </row>
    <row r="119" spans="1:8" x14ac:dyDescent="0.25">
      <c r="A119" s="27"/>
      <c r="B119" s="27"/>
      <c r="C119" s="27"/>
      <c r="D119" s="27"/>
      <c r="E119" s="27"/>
      <c r="F119" s="27"/>
      <c r="G119" s="7" t="str">
        <f t="shared" si="1"/>
        <v/>
      </c>
      <c r="H119" s="26" t="str">
        <f>IF(OR(A119="",B119&lt;&gt;"Gasto"),"",IFERROR(VLOOKUP(C119,Presupuesto!$A$12:$B$21,2,FALSE()),""))</f>
        <v/>
      </c>
    </row>
    <row r="120" spans="1:8" x14ac:dyDescent="0.25">
      <c r="A120" s="27"/>
      <c r="B120" s="27"/>
      <c r="C120" s="27"/>
      <c r="D120" s="27"/>
      <c r="E120" s="27"/>
      <c r="F120" s="27"/>
      <c r="G120" s="7" t="str">
        <f t="shared" si="1"/>
        <v/>
      </c>
      <c r="H120" s="26" t="str">
        <f>IF(OR(A120="",B120&lt;&gt;"Gasto"),"",IFERROR(VLOOKUP(C120,Presupuesto!$A$12:$B$21,2,FALSE()),""))</f>
        <v/>
      </c>
    </row>
    <row r="121" spans="1:8" x14ac:dyDescent="0.25">
      <c r="A121" s="27"/>
      <c r="B121" s="27"/>
      <c r="C121" s="27"/>
      <c r="D121" s="27"/>
      <c r="E121" s="27"/>
      <c r="F121" s="27"/>
      <c r="G121" s="7" t="str">
        <f t="shared" si="1"/>
        <v/>
      </c>
      <c r="H121" s="26" t="str">
        <f>IF(OR(A121="",B121&lt;&gt;"Gasto"),"",IFERROR(VLOOKUP(C121,Presupuesto!$A$12:$B$21,2,FALSE()),""))</f>
        <v/>
      </c>
    </row>
    <row r="122" spans="1:8" x14ac:dyDescent="0.25">
      <c r="A122" s="27"/>
      <c r="B122" s="27"/>
      <c r="C122" s="27"/>
      <c r="D122" s="27"/>
      <c r="E122" s="27"/>
      <c r="F122" s="27"/>
      <c r="G122" s="7" t="str">
        <f t="shared" si="1"/>
        <v/>
      </c>
      <c r="H122" s="26" t="str">
        <f>IF(OR(A122="",B122&lt;&gt;"Gasto"),"",IFERROR(VLOOKUP(C122,Presupuesto!$A$12:$B$21,2,FALSE()),""))</f>
        <v/>
      </c>
    </row>
    <row r="123" spans="1:8" x14ac:dyDescent="0.25">
      <c r="A123" s="27"/>
      <c r="B123" s="27"/>
      <c r="C123" s="27"/>
      <c r="D123" s="27"/>
      <c r="E123" s="27"/>
      <c r="F123" s="27"/>
      <c r="G123" s="7" t="str">
        <f t="shared" si="1"/>
        <v/>
      </c>
      <c r="H123" s="26" t="str">
        <f>IF(OR(A123="",B123&lt;&gt;"Gasto"),"",IFERROR(VLOOKUP(C123,Presupuesto!$A$12:$B$21,2,FALSE()),""))</f>
        <v/>
      </c>
    </row>
    <row r="124" spans="1:8" x14ac:dyDescent="0.25">
      <c r="A124" s="27"/>
      <c r="B124" s="27"/>
      <c r="C124" s="27"/>
      <c r="D124" s="27"/>
      <c r="E124" s="27"/>
      <c r="F124" s="27"/>
      <c r="G124" s="7" t="str">
        <f t="shared" si="1"/>
        <v/>
      </c>
      <c r="H124" s="26" t="str">
        <f>IF(OR(A124="",B124&lt;&gt;"Gasto"),"",IFERROR(VLOOKUP(C124,Presupuesto!$A$12:$B$21,2,FALSE()),""))</f>
        <v/>
      </c>
    </row>
    <row r="125" spans="1:8" x14ac:dyDescent="0.25">
      <c r="A125" s="27"/>
      <c r="B125" s="27"/>
      <c r="C125" s="27"/>
      <c r="D125" s="27"/>
      <c r="E125" s="27"/>
      <c r="F125" s="27"/>
      <c r="G125" s="7" t="str">
        <f t="shared" si="1"/>
        <v/>
      </c>
      <c r="H125" s="26" t="str">
        <f>IF(OR(A125="",B125&lt;&gt;"Gasto"),"",IFERROR(VLOOKUP(C125,Presupuesto!$A$12:$B$21,2,FALSE()),""))</f>
        <v/>
      </c>
    </row>
    <row r="126" spans="1:8" x14ac:dyDescent="0.25">
      <c r="A126" s="27"/>
      <c r="B126" s="27"/>
      <c r="C126" s="27"/>
      <c r="D126" s="27"/>
      <c r="E126" s="27"/>
      <c r="F126" s="27"/>
      <c r="G126" s="7" t="str">
        <f t="shared" si="1"/>
        <v/>
      </c>
      <c r="H126" s="26" t="str">
        <f>IF(OR(A126="",B126&lt;&gt;"Gasto"),"",IFERROR(VLOOKUP(C126,Presupuesto!$A$12:$B$21,2,FALSE()),""))</f>
        <v/>
      </c>
    </row>
    <row r="127" spans="1:8" x14ac:dyDescent="0.25">
      <c r="A127" s="27"/>
      <c r="B127" s="27"/>
      <c r="C127" s="27"/>
      <c r="D127" s="27"/>
      <c r="E127" s="27"/>
      <c r="F127" s="27"/>
      <c r="G127" s="7" t="str">
        <f t="shared" si="1"/>
        <v/>
      </c>
      <c r="H127" s="26" t="str">
        <f>IF(OR(A127="",B127&lt;&gt;"Gasto"),"",IFERROR(VLOOKUP(C127,Presupuesto!$A$12:$B$21,2,FALSE()),""))</f>
        <v/>
      </c>
    </row>
    <row r="128" spans="1:8" x14ac:dyDescent="0.25">
      <c r="A128" s="27"/>
      <c r="B128" s="27"/>
      <c r="C128" s="27"/>
      <c r="D128" s="27"/>
      <c r="E128" s="27"/>
      <c r="F128" s="27"/>
      <c r="G128" s="7" t="str">
        <f t="shared" si="1"/>
        <v/>
      </c>
      <c r="H128" s="26" t="str">
        <f>IF(OR(A128="",B128&lt;&gt;"Gasto"),"",IFERROR(VLOOKUP(C128,Presupuesto!$A$12:$B$21,2,FALSE()),""))</f>
        <v/>
      </c>
    </row>
    <row r="129" spans="1:8" x14ac:dyDescent="0.25">
      <c r="A129" s="27"/>
      <c r="B129" s="27"/>
      <c r="C129" s="27"/>
      <c r="D129" s="27"/>
      <c r="E129" s="27"/>
      <c r="F129" s="27"/>
      <c r="G129" s="7" t="str">
        <f t="shared" si="1"/>
        <v/>
      </c>
      <c r="H129" s="26" t="str">
        <f>IF(OR(A129="",B129&lt;&gt;"Gasto"),"",IFERROR(VLOOKUP(C129,Presupuesto!$A$12:$B$21,2,FALSE()),""))</f>
        <v/>
      </c>
    </row>
    <row r="130" spans="1:8" x14ac:dyDescent="0.25">
      <c r="A130" s="27"/>
      <c r="B130" s="27"/>
      <c r="C130" s="27"/>
      <c r="D130" s="27"/>
      <c r="E130" s="27"/>
      <c r="F130" s="27"/>
      <c r="G130" s="7" t="str">
        <f t="shared" si="1"/>
        <v/>
      </c>
      <c r="H130" s="26" t="str">
        <f>IF(OR(A130="",B130&lt;&gt;"Gasto"),"",IFERROR(VLOOKUP(C130,Presupuesto!$A$12:$B$21,2,FALSE()),""))</f>
        <v/>
      </c>
    </row>
    <row r="131" spans="1:8" x14ac:dyDescent="0.25">
      <c r="A131" s="27"/>
      <c r="B131" s="27"/>
      <c r="C131" s="27"/>
      <c r="D131" s="27"/>
      <c r="E131" s="27"/>
      <c r="F131" s="27"/>
      <c r="G131" s="7" t="str">
        <f t="shared" ref="G131:G194" si="2">IF(A131="","",MONTH(A131))</f>
        <v/>
      </c>
      <c r="H131" s="26" t="str">
        <f>IF(OR(A131="",B131&lt;&gt;"Gasto"),"",IFERROR(VLOOKUP(C131,Presupuesto!$A$12:$B$21,2,FALSE()),""))</f>
        <v/>
      </c>
    </row>
    <row r="132" spans="1:8" x14ac:dyDescent="0.25">
      <c r="A132" s="27"/>
      <c r="B132" s="27"/>
      <c r="C132" s="27"/>
      <c r="D132" s="27"/>
      <c r="E132" s="27"/>
      <c r="F132" s="27"/>
      <c r="G132" s="7" t="str">
        <f t="shared" si="2"/>
        <v/>
      </c>
      <c r="H132" s="26" t="str">
        <f>IF(OR(A132="",B132&lt;&gt;"Gasto"),"",IFERROR(VLOOKUP(C132,Presupuesto!$A$12:$B$21,2,FALSE()),""))</f>
        <v/>
      </c>
    </row>
    <row r="133" spans="1:8" x14ac:dyDescent="0.25">
      <c r="A133" s="27"/>
      <c r="B133" s="27"/>
      <c r="C133" s="27"/>
      <c r="D133" s="27"/>
      <c r="E133" s="27"/>
      <c r="F133" s="27"/>
      <c r="G133" s="7" t="str">
        <f t="shared" si="2"/>
        <v/>
      </c>
      <c r="H133" s="26" t="str">
        <f>IF(OR(A133="",B133&lt;&gt;"Gasto"),"",IFERROR(VLOOKUP(C133,Presupuesto!$A$12:$B$21,2,FALSE()),""))</f>
        <v/>
      </c>
    </row>
    <row r="134" spans="1:8" x14ac:dyDescent="0.25">
      <c r="A134" s="27"/>
      <c r="B134" s="27"/>
      <c r="C134" s="27"/>
      <c r="D134" s="27"/>
      <c r="E134" s="27"/>
      <c r="F134" s="27"/>
      <c r="G134" s="7" t="str">
        <f t="shared" si="2"/>
        <v/>
      </c>
      <c r="H134" s="26" t="str">
        <f>IF(OR(A134="",B134&lt;&gt;"Gasto"),"",IFERROR(VLOOKUP(C134,Presupuesto!$A$12:$B$21,2,FALSE()),""))</f>
        <v/>
      </c>
    </row>
    <row r="135" spans="1:8" x14ac:dyDescent="0.25">
      <c r="A135" s="27"/>
      <c r="B135" s="27"/>
      <c r="C135" s="27"/>
      <c r="D135" s="27"/>
      <c r="E135" s="27"/>
      <c r="F135" s="27"/>
      <c r="G135" s="7" t="str">
        <f t="shared" si="2"/>
        <v/>
      </c>
      <c r="H135" s="26" t="str">
        <f>IF(OR(A135="",B135&lt;&gt;"Gasto"),"",IFERROR(VLOOKUP(C135,Presupuesto!$A$12:$B$21,2,FALSE()),""))</f>
        <v/>
      </c>
    </row>
    <row r="136" spans="1:8" x14ac:dyDescent="0.25">
      <c r="A136" s="27"/>
      <c r="B136" s="27"/>
      <c r="C136" s="27"/>
      <c r="D136" s="27"/>
      <c r="E136" s="27"/>
      <c r="F136" s="27"/>
      <c r="G136" s="7" t="str">
        <f t="shared" si="2"/>
        <v/>
      </c>
      <c r="H136" s="26" t="str">
        <f>IF(OR(A136="",B136&lt;&gt;"Gasto"),"",IFERROR(VLOOKUP(C136,Presupuesto!$A$12:$B$21,2,FALSE()),""))</f>
        <v/>
      </c>
    </row>
    <row r="137" spans="1:8" x14ac:dyDescent="0.25">
      <c r="A137" s="27"/>
      <c r="B137" s="27"/>
      <c r="C137" s="27"/>
      <c r="D137" s="27"/>
      <c r="E137" s="27"/>
      <c r="F137" s="27"/>
      <c r="G137" s="7" t="str">
        <f t="shared" si="2"/>
        <v/>
      </c>
      <c r="H137" s="26" t="str">
        <f>IF(OR(A137="",B137&lt;&gt;"Gasto"),"",IFERROR(VLOOKUP(C137,Presupuesto!$A$12:$B$21,2,FALSE()),""))</f>
        <v/>
      </c>
    </row>
    <row r="138" spans="1:8" x14ac:dyDescent="0.25">
      <c r="A138" s="27"/>
      <c r="B138" s="27"/>
      <c r="C138" s="27"/>
      <c r="D138" s="27"/>
      <c r="E138" s="27"/>
      <c r="F138" s="27"/>
      <c r="G138" s="7" t="str">
        <f t="shared" si="2"/>
        <v/>
      </c>
      <c r="H138" s="26" t="str">
        <f>IF(OR(A138="",B138&lt;&gt;"Gasto"),"",IFERROR(VLOOKUP(C138,Presupuesto!$A$12:$B$21,2,FALSE()),""))</f>
        <v/>
      </c>
    </row>
    <row r="139" spans="1:8" x14ac:dyDescent="0.25">
      <c r="A139" s="27"/>
      <c r="B139" s="27"/>
      <c r="C139" s="27"/>
      <c r="D139" s="27"/>
      <c r="E139" s="27"/>
      <c r="F139" s="27"/>
      <c r="G139" s="7" t="str">
        <f t="shared" si="2"/>
        <v/>
      </c>
      <c r="H139" s="26" t="str">
        <f>IF(OR(A139="",B139&lt;&gt;"Gasto"),"",IFERROR(VLOOKUP(C139,Presupuesto!$A$12:$B$21,2,FALSE()),""))</f>
        <v/>
      </c>
    </row>
    <row r="140" spans="1:8" x14ac:dyDescent="0.25">
      <c r="A140" s="27"/>
      <c r="B140" s="27"/>
      <c r="C140" s="27"/>
      <c r="D140" s="27"/>
      <c r="E140" s="27"/>
      <c r="F140" s="27"/>
      <c r="G140" s="7" t="str">
        <f t="shared" si="2"/>
        <v/>
      </c>
      <c r="H140" s="26" t="str">
        <f>IF(OR(A140="",B140&lt;&gt;"Gasto"),"",IFERROR(VLOOKUP(C140,Presupuesto!$A$12:$B$21,2,FALSE()),""))</f>
        <v/>
      </c>
    </row>
    <row r="141" spans="1:8" x14ac:dyDescent="0.25">
      <c r="A141" s="27"/>
      <c r="B141" s="27"/>
      <c r="C141" s="27"/>
      <c r="D141" s="27"/>
      <c r="E141" s="27"/>
      <c r="F141" s="27"/>
      <c r="G141" s="7" t="str">
        <f t="shared" si="2"/>
        <v/>
      </c>
      <c r="H141" s="26" t="str">
        <f>IF(OR(A141="",B141&lt;&gt;"Gasto"),"",IFERROR(VLOOKUP(C141,Presupuesto!$A$12:$B$21,2,FALSE()),""))</f>
        <v/>
      </c>
    </row>
    <row r="142" spans="1:8" x14ac:dyDescent="0.25">
      <c r="A142" s="27"/>
      <c r="B142" s="27"/>
      <c r="C142" s="27"/>
      <c r="D142" s="27"/>
      <c r="E142" s="27"/>
      <c r="F142" s="27"/>
      <c r="G142" s="7" t="str">
        <f t="shared" si="2"/>
        <v/>
      </c>
      <c r="H142" s="26" t="str">
        <f>IF(OR(A142="",B142&lt;&gt;"Gasto"),"",IFERROR(VLOOKUP(C142,Presupuesto!$A$12:$B$21,2,FALSE()),""))</f>
        <v/>
      </c>
    </row>
    <row r="143" spans="1:8" x14ac:dyDescent="0.25">
      <c r="A143" s="27"/>
      <c r="B143" s="27"/>
      <c r="C143" s="27"/>
      <c r="D143" s="27"/>
      <c r="E143" s="27"/>
      <c r="F143" s="27"/>
      <c r="G143" s="7" t="str">
        <f t="shared" si="2"/>
        <v/>
      </c>
      <c r="H143" s="26" t="str">
        <f>IF(OR(A143="",B143&lt;&gt;"Gasto"),"",IFERROR(VLOOKUP(C143,Presupuesto!$A$12:$B$21,2,FALSE()),""))</f>
        <v/>
      </c>
    </row>
    <row r="144" spans="1:8" x14ac:dyDescent="0.25">
      <c r="A144" s="27"/>
      <c r="B144" s="27"/>
      <c r="C144" s="27"/>
      <c r="D144" s="27"/>
      <c r="E144" s="27"/>
      <c r="F144" s="27"/>
      <c r="G144" s="7" t="str">
        <f t="shared" si="2"/>
        <v/>
      </c>
      <c r="H144" s="26" t="str">
        <f>IF(OR(A144="",B144&lt;&gt;"Gasto"),"",IFERROR(VLOOKUP(C144,Presupuesto!$A$12:$B$21,2,FALSE()),""))</f>
        <v/>
      </c>
    </row>
    <row r="145" spans="1:8" x14ac:dyDescent="0.25">
      <c r="A145" s="27"/>
      <c r="B145" s="27"/>
      <c r="C145" s="27"/>
      <c r="D145" s="27"/>
      <c r="E145" s="27"/>
      <c r="F145" s="27"/>
      <c r="G145" s="7" t="str">
        <f t="shared" si="2"/>
        <v/>
      </c>
      <c r="H145" s="26" t="str">
        <f>IF(OR(A145="",B145&lt;&gt;"Gasto"),"",IFERROR(VLOOKUP(C145,Presupuesto!$A$12:$B$21,2,FALSE()),""))</f>
        <v/>
      </c>
    </row>
    <row r="146" spans="1:8" x14ac:dyDescent="0.25">
      <c r="A146" s="27"/>
      <c r="B146" s="27"/>
      <c r="C146" s="27"/>
      <c r="D146" s="27"/>
      <c r="E146" s="27"/>
      <c r="F146" s="27"/>
      <c r="G146" s="7" t="str">
        <f t="shared" si="2"/>
        <v/>
      </c>
      <c r="H146" s="26" t="str">
        <f>IF(OR(A146="",B146&lt;&gt;"Gasto"),"",IFERROR(VLOOKUP(C146,Presupuesto!$A$12:$B$21,2,FALSE()),""))</f>
        <v/>
      </c>
    </row>
    <row r="147" spans="1:8" x14ac:dyDescent="0.25">
      <c r="A147" s="27"/>
      <c r="B147" s="27"/>
      <c r="C147" s="27"/>
      <c r="D147" s="27"/>
      <c r="E147" s="27"/>
      <c r="F147" s="27"/>
      <c r="G147" s="7" t="str">
        <f t="shared" si="2"/>
        <v/>
      </c>
      <c r="H147" s="26" t="str">
        <f>IF(OR(A147="",B147&lt;&gt;"Gasto"),"",IFERROR(VLOOKUP(C147,Presupuesto!$A$12:$B$21,2,FALSE()),""))</f>
        <v/>
      </c>
    </row>
    <row r="148" spans="1:8" x14ac:dyDescent="0.25">
      <c r="A148" s="27"/>
      <c r="B148" s="27"/>
      <c r="C148" s="27"/>
      <c r="D148" s="27"/>
      <c r="E148" s="27"/>
      <c r="F148" s="27"/>
      <c r="G148" s="7" t="str">
        <f t="shared" si="2"/>
        <v/>
      </c>
      <c r="H148" s="26" t="str">
        <f>IF(OR(A148="",B148&lt;&gt;"Gasto"),"",IFERROR(VLOOKUP(C148,Presupuesto!$A$12:$B$21,2,FALSE()),""))</f>
        <v/>
      </c>
    </row>
    <row r="149" spans="1:8" x14ac:dyDescent="0.25">
      <c r="A149" s="27"/>
      <c r="B149" s="27"/>
      <c r="C149" s="27"/>
      <c r="D149" s="27"/>
      <c r="E149" s="27"/>
      <c r="F149" s="27"/>
      <c r="G149" s="7" t="str">
        <f t="shared" si="2"/>
        <v/>
      </c>
      <c r="H149" s="26" t="str">
        <f>IF(OR(A149="",B149&lt;&gt;"Gasto"),"",IFERROR(VLOOKUP(C149,Presupuesto!$A$12:$B$21,2,FALSE()),""))</f>
        <v/>
      </c>
    </row>
    <row r="150" spans="1:8" x14ac:dyDescent="0.25">
      <c r="A150" s="27"/>
      <c r="B150" s="27"/>
      <c r="C150" s="27"/>
      <c r="D150" s="27"/>
      <c r="E150" s="27"/>
      <c r="F150" s="27"/>
      <c r="G150" s="7" t="str">
        <f t="shared" si="2"/>
        <v/>
      </c>
      <c r="H150" s="26" t="str">
        <f>IF(OR(A150="",B150&lt;&gt;"Gasto"),"",IFERROR(VLOOKUP(C150,Presupuesto!$A$12:$B$21,2,FALSE()),""))</f>
        <v/>
      </c>
    </row>
    <row r="151" spans="1:8" x14ac:dyDescent="0.25">
      <c r="A151" s="27"/>
      <c r="B151" s="27"/>
      <c r="C151" s="27"/>
      <c r="D151" s="27"/>
      <c r="E151" s="27"/>
      <c r="F151" s="27"/>
      <c r="G151" s="7" t="str">
        <f t="shared" si="2"/>
        <v/>
      </c>
      <c r="H151" s="26" t="str">
        <f>IF(OR(A151="",B151&lt;&gt;"Gasto"),"",IFERROR(VLOOKUP(C151,Presupuesto!$A$12:$B$21,2,FALSE()),""))</f>
        <v/>
      </c>
    </row>
    <row r="152" spans="1:8" x14ac:dyDescent="0.25">
      <c r="A152" s="27"/>
      <c r="B152" s="27"/>
      <c r="C152" s="27"/>
      <c r="D152" s="27"/>
      <c r="E152" s="27"/>
      <c r="F152" s="27"/>
      <c r="G152" s="7" t="str">
        <f t="shared" si="2"/>
        <v/>
      </c>
      <c r="H152" s="26" t="str">
        <f>IF(OR(A152="",B152&lt;&gt;"Gasto"),"",IFERROR(VLOOKUP(C152,Presupuesto!$A$12:$B$21,2,FALSE()),""))</f>
        <v/>
      </c>
    </row>
    <row r="153" spans="1:8" x14ac:dyDescent="0.25">
      <c r="A153" s="27"/>
      <c r="B153" s="27"/>
      <c r="C153" s="27"/>
      <c r="D153" s="27"/>
      <c r="E153" s="27"/>
      <c r="F153" s="27"/>
      <c r="G153" s="7" t="str">
        <f t="shared" si="2"/>
        <v/>
      </c>
      <c r="H153" s="26" t="str">
        <f>IF(OR(A153="",B153&lt;&gt;"Gasto"),"",IFERROR(VLOOKUP(C153,Presupuesto!$A$12:$B$21,2,FALSE()),""))</f>
        <v/>
      </c>
    </row>
    <row r="154" spans="1:8" x14ac:dyDescent="0.25">
      <c r="A154" s="27"/>
      <c r="B154" s="27"/>
      <c r="C154" s="27"/>
      <c r="D154" s="27"/>
      <c r="E154" s="27"/>
      <c r="F154" s="27"/>
      <c r="G154" s="7" t="str">
        <f t="shared" si="2"/>
        <v/>
      </c>
      <c r="H154" s="26" t="str">
        <f>IF(OR(A154="",B154&lt;&gt;"Gasto"),"",IFERROR(VLOOKUP(C154,Presupuesto!$A$12:$B$21,2,FALSE()),""))</f>
        <v/>
      </c>
    </row>
    <row r="155" spans="1:8" x14ac:dyDescent="0.25">
      <c r="A155" s="27"/>
      <c r="B155" s="27"/>
      <c r="C155" s="27"/>
      <c r="D155" s="27"/>
      <c r="E155" s="27"/>
      <c r="F155" s="27"/>
      <c r="G155" s="7" t="str">
        <f t="shared" si="2"/>
        <v/>
      </c>
      <c r="H155" s="26" t="str">
        <f>IF(OR(A155="",B155&lt;&gt;"Gasto"),"",IFERROR(VLOOKUP(C155,Presupuesto!$A$12:$B$21,2,FALSE()),""))</f>
        <v/>
      </c>
    </row>
    <row r="156" spans="1:8" x14ac:dyDescent="0.25">
      <c r="A156" s="27"/>
      <c r="B156" s="27"/>
      <c r="C156" s="27"/>
      <c r="D156" s="27"/>
      <c r="E156" s="27"/>
      <c r="F156" s="27"/>
      <c r="G156" s="7" t="str">
        <f t="shared" si="2"/>
        <v/>
      </c>
      <c r="H156" s="26" t="str">
        <f>IF(OR(A156="",B156&lt;&gt;"Gasto"),"",IFERROR(VLOOKUP(C156,Presupuesto!$A$12:$B$21,2,FALSE()),""))</f>
        <v/>
      </c>
    </row>
    <row r="157" spans="1:8" x14ac:dyDescent="0.25">
      <c r="A157" s="27"/>
      <c r="B157" s="27"/>
      <c r="C157" s="27"/>
      <c r="D157" s="27"/>
      <c r="E157" s="27"/>
      <c r="F157" s="27"/>
      <c r="G157" s="7" t="str">
        <f t="shared" si="2"/>
        <v/>
      </c>
      <c r="H157" s="26" t="str">
        <f>IF(OR(A157="",B157&lt;&gt;"Gasto"),"",IFERROR(VLOOKUP(C157,Presupuesto!$A$12:$B$21,2,FALSE()),""))</f>
        <v/>
      </c>
    </row>
    <row r="158" spans="1:8" x14ac:dyDescent="0.25">
      <c r="A158" s="27"/>
      <c r="B158" s="27"/>
      <c r="C158" s="27"/>
      <c r="D158" s="27"/>
      <c r="E158" s="27"/>
      <c r="F158" s="27"/>
      <c r="G158" s="7" t="str">
        <f t="shared" si="2"/>
        <v/>
      </c>
      <c r="H158" s="26" t="str">
        <f>IF(OR(A158="",B158&lt;&gt;"Gasto"),"",IFERROR(VLOOKUP(C158,Presupuesto!$A$12:$B$21,2,FALSE()),""))</f>
        <v/>
      </c>
    </row>
    <row r="159" spans="1:8" x14ac:dyDescent="0.25">
      <c r="A159" s="27"/>
      <c r="B159" s="27"/>
      <c r="C159" s="27"/>
      <c r="D159" s="27"/>
      <c r="E159" s="27"/>
      <c r="F159" s="27"/>
      <c r="G159" s="7" t="str">
        <f t="shared" si="2"/>
        <v/>
      </c>
      <c r="H159" s="26" t="str">
        <f>IF(OR(A159="",B159&lt;&gt;"Gasto"),"",IFERROR(VLOOKUP(C159,Presupuesto!$A$12:$B$21,2,FALSE()),""))</f>
        <v/>
      </c>
    </row>
    <row r="160" spans="1:8" x14ac:dyDescent="0.25">
      <c r="A160" s="27"/>
      <c r="B160" s="27"/>
      <c r="C160" s="27"/>
      <c r="D160" s="27"/>
      <c r="E160" s="27"/>
      <c r="F160" s="27"/>
      <c r="G160" s="7" t="str">
        <f t="shared" si="2"/>
        <v/>
      </c>
      <c r="H160" s="26" t="str">
        <f>IF(OR(A160="",B160&lt;&gt;"Gasto"),"",IFERROR(VLOOKUP(C160,Presupuesto!$A$12:$B$21,2,FALSE()),""))</f>
        <v/>
      </c>
    </row>
    <row r="161" spans="1:8" x14ac:dyDescent="0.25">
      <c r="A161" s="27"/>
      <c r="B161" s="27"/>
      <c r="C161" s="27"/>
      <c r="D161" s="27"/>
      <c r="E161" s="27"/>
      <c r="F161" s="27"/>
      <c r="G161" s="7" t="str">
        <f t="shared" si="2"/>
        <v/>
      </c>
      <c r="H161" s="26" t="str">
        <f>IF(OR(A161="",B161&lt;&gt;"Gasto"),"",IFERROR(VLOOKUP(C161,Presupuesto!$A$12:$B$21,2,FALSE()),""))</f>
        <v/>
      </c>
    </row>
    <row r="162" spans="1:8" x14ac:dyDescent="0.25">
      <c r="A162" s="27"/>
      <c r="B162" s="27"/>
      <c r="C162" s="27"/>
      <c r="D162" s="27"/>
      <c r="E162" s="27"/>
      <c r="F162" s="27"/>
      <c r="G162" s="7" t="str">
        <f t="shared" si="2"/>
        <v/>
      </c>
      <c r="H162" s="26" t="str">
        <f>IF(OR(A162="",B162&lt;&gt;"Gasto"),"",IFERROR(VLOOKUP(C162,Presupuesto!$A$12:$B$21,2,FALSE()),""))</f>
        <v/>
      </c>
    </row>
    <row r="163" spans="1:8" x14ac:dyDescent="0.25">
      <c r="A163" s="27"/>
      <c r="B163" s="27"/>
      <c r="C163" s="27"/>
      <c r="D163" s="27"/>
      <c r="E163" s="27"/>
      <c r="F163" s="27"/>
      <c r="G163" s="7" t="str">
        <f t="shared" si="2"/>
        <v/>
      </c>
      <c r="H163" s="26" t="str">
        <f>IF(OR(A163="",B163&lt;&gt;"Gasto"),"",IFERROR(VLOOKUP(C163,Presupuesto!$A$12:$B$21,2,FALSE()),""))</f>
        <v/>
      </c>
    </row>
    <row r="164" spans="1:8" x14ac:dyDescent="0.25">
      <c r="A164" s="27"/>
      <c r="B164" s="27"/>
      <c r="C164" s="27"/>
      <c r="D164" s="27"/>
      <c r="E164" s="27"/>
      <c r="F164" s="27"/>
      <c r="G164" s="7" t="str">
        <f t="shared" si="2"/>
        <v/>
      </c>
      <c r="H164" s="26" t="str">
        <f>IF(OR(A164="",B164&lt;&gt;"Gasto"),"",IFERROR(VLOOKUP(C164,Presupuesto!$A$12:$B$21,2,FALSE()),""))</f>
        <v/>
      </c>
    </row>
    <row r="165" spans="1:8" x14ac:dyDescent="0.25">
      <c r="A165" s="27"/>
      <c r="B165" s="27"/>
      <c r="C165" s="27"/>
      <c r="D165" s="27"/>
      <c r="E165" s="27"/>
      <c r="F165" s="27"/>
      <c r="G165" s="7" t="str">
        <f t="shared" si="2"/>
        <v/>
      </c>
      <c r="H165" s="26" t="str">
        <f>IF(OR(A165="",B165&lt;&gt;"Gasto"),"",IFERROR(VLOOKUP(C165,Presupuesto!$A$12:$B$21,2,FALSE()),""))</f>
        <v/>
      </c>
    </row>
    <row r="166" spans="1:8" x14ac:dyDescent="0.25">
      <c r="A166" s="27"/>
      <c r="B166" s="27"/>
      <c r="C166" s="27"/>
      <c r="D166" s="27"/>
      <c r="E166" s="27"/>
      <c r="F166" s="27"/>
      <c r="G166" s="7" t="str">
        <f t="shared" si="2"/>
        <v/>
      </c>
      <c r="H166" s="26" t="str">
        <f>IF(OR(A166="",B166&lt;&gt;"Gasto"),"",IFERROR(VLOOKUP(C166,Presupuesto!$A$12:$B$21,2,FALSE()),""))</f>
        <v/>
      </c>
    </row>
    <row r="167" spans="1:8" x14ac:dyDescent="0.25">
      <c r="A167" s="27"/>
      <c r="B167" s="27"/>
      <c r="C167" s="27"/>
      <c r="D167" s="27"/>
      <c r="E167" s="27"/>
      <c r="F167" s="27"/>
      <c r="G167" s="7" t="str">
        <f t="shared" si="2"/>
        <v/>
      </c>
      <c r="H167" s="26" t="str">
        <f>IF(OR(A167="",B167&lt;&gt;"Gasto"),"",IFERROR(VLOOKUP(C167,Presupuesto!$A$12:$B$21,2,FALSE()),""))</f>
        <v/>
      </c>
    </row>
    <row r="168" spans="1:8" x14ac:dyDescent="0.25">
      <c r="A168" s="27"/>
      <c r="B168" s="27"/>
      <c r="C168" s="27"/>
      <c r="D168" s="27"/>
      <c r="E168" s="27"/>
      <c r="F168" s="27"/>
      <c r="G168" s="7" t="str">
        <f t="shared" si="2"/>
        <v/>
      </c>
      <c r="H168" s="26" t="str">
        <f>IF(OR(A168="",B168&lt;&gt;"Gasto"),"",IFERROR(VLOOKUP(C168,Presupuesto!$A$12:$B$21,2,FALSE()),""))</f>
        <v/>
      </c>
    </row>
    <row r="169" spans="1:8" x14ac:dyDescent="0.25">
      <c r="A169" s="27"/>
      <c r="B169" s="27"/>
      <c r="C169" s="27"/>
      <c r="D169" s="27"/>
      <c r="E169" s="27"/>
      <c r="F169" s="27"/>
      <c r="G169" s="7" t="str">
        <f t="shared" si="2"/>
        <v/>
      </c>
      <c r="H169" s="26" t="str">
        <f>IF(OR(A169="",B169&lt;&gt;"Gasto"),"",IFERROR(VLOOKUP(C169,Presupuesto!$A$12:$B$21,2,FALSE()),""))</f>
        <v/>
      </c>
    </row>
    <row r="170" spans="1:8" x14ac:dyDescent="0.25">
      <c r="A170" s="27"/>
      <c r="B170" s="27"/>
      <c r="C170" s="27"/>
      <c r="D170" s="27"/>
      <c r="E170" s="27"/>
      <c r="F170" s="27"/>
      <c r="G170" s="7" t="str">
        <f t="shared" si="2"/>
        <v/>
      </c>
      <c r="H170" s="26" t="str">
        <f>IF(OR(A170="",B170&lt;&gt;"Gasto"),"",IFERROR(VLOOKUP(C170,Presupuesto!$A$12:$B$21,2,FALSE()),""))</f>
        <v/>
      </c>
    </row>
    <row r="171" spans="1:8" x14ac:dyDescent="0.25">
      <c r="A171" s="27"/>
      <c r="B171" s="27"/>
      <c r="C171" s="27"/>
      <c r="D171" s="27"/>
      <c r="E171" s="27"/>
      <c r="F171" s="27"/>
      <c r="G171" s="7" t="str">
        <f t="shared" si="2"/>
        <v/>
      </c>
      <c r="H171" s="26" t="str">
        <f>IF(OR(A171="",B171&lt;&gt;"Gasto"),"",IFERROR(VLOOKUP(C171,Presupuesto!$A$12:$B$21,2,FALSE()),""))</f>
        <v/>
      </c>
    </row>
    <row r="172" spans="1:8" x14ac:dyDescent="0.25">
      <c r="A172" s="27"/>
      <c r="B172" s="27"/>
      <c r="C172" s="27"/>
      <c r="D172" s="27"/>
      <c r="E172" s="27"/>
      <c r="F172" s="27"/>
      <c r="G172" s="7" t="str">
        <f t="shared" si="2"/>
        <v/>
      </c>
      <c r="H172" s="26" t="str">
        <f>IF(OR(A172="",B172&lt;&gt;"Gasto"),"",IFERROR(VLOOKUP(C172,Presupuesto!$A$12:$B$21,2,FALSE()),""))</f>
        <v/>
      </c>
    </row>
    <row r="173" spans="1:8" x14ac:dyDescent="0.25">
      <c r="A173" s="27"/>
      <c r="B173" s="27"/>
      <c r="C173" s="27"/>
      <c r="D173" s="27"/>
      <c r="E173" s="27"/>
      <c r="F173" s="27"/>
      <c r="G173" s="7" t="str">
        <f t="shared" si="2"/>
        <v/>
      </c>
      <c r="H173" s="26" t="str">
        <f>IF(OR(A173="",B173&lt;&gt;"Gasto"),"",IFERROR(VLOOKUP(C173,Presupuesto!$A$12:$B$21,2,FALSE()),""))</f>
        <v/>
      </c>
    </row>
    <row r="174" spans="1:8" x14ac:dyDescent="0.25">
      <c r="A174" s="27"/>
      <c r="B174" s="27"/>
      <c r="C174" s="27"/>
      <c r="D174" s="27"/>
      <c r="E174" s="27"/>
      <c r="F174" s="27"/>
      <c r="G174" s="7" t="str">
        <f t="shared" si="2"/>
        <v/>
      </c>
      <c r="H174" s="26" t="str">
        <f>IF(OR(A174="",B174&lt;&gt;"Gasto"),"",IFERROR(VLOOKUP(C174,Presupuesto!$A$12:$B$21,2,FALSE()),""))</f>
        <v/>
      </c>
    </row>
    <row r="175" spans="1:8" x14ac:dyDescent="0.25">
      <c r="A175" s="27"/>
      <c r="B175" s="27"/>
      <c r="C175" s="27"/>
      <c r="D175" s="27"/>
      <c r="E175" s="27"/>
      <c r="F175" s="27"/>
      <c r="G175" s="7" t="str">
        <f t="shared" si="2"/>
        <v/>
      </c>
      <c r="H175" s="26" t="str">
        <f>IF(OR(A175="",B175&lt;&gt;"Gasto"),"",IFERROR(VLOOKUP(C175,Presupuesto!$A$12:$B$21,2,FALSE()),""))</f>
        <v/>
      </c>
    </row>
    <row r="176" spans="1:8" x14ac:dyDescent="0.25">
      <c r="A176" s="27"/>
      <c r="B176" s="27"/>
      <c r="C176" s="27"/>
      <c r="D176" s="27"/>
      <c r="E176" s="27"/>
      <c r="F176" s="27"/>
      <c r="G176" s="7" t="str">
        <f t="shared" si="2"/>
        <v/>
      </c>
      <c r="H176" s="26" t="str">
        <f>IF(OR(A176="",B176&lt;&gt;"Gasto"),"",IFERROR(VLOOKUP(C176,Presupuesto!$A$12:$B$21,2,FALSE()),""))</f>
        <v/>
      </c>
    </row>
    <row r="177" spans="1:8" x14ac:dyDescent="0.25">
      <c r="A177" s="27"/>
      <c r="B177" s="27"/>
      <c r="C177" s="27"/>
      <c r="D177" s="27"/>
      <c r="E177" s="27"/>
      <c r="F177" s="27"/>
      <c r="G177" s="7" t="str">
        <f t="shared" si="2"/>
        <v/>
      </c>
      <c r="H177" s="26" t="str">
        <f>IF(OR(A177="",B177&lt;&gt;"Gasto"),"",IFERROR(VLOOKUP(C177,Presupuesto!$A$12:$B$21,2,FALSE()),""))</f>
        <v/>
      </c>
    </row>
    <row r="178" spans="1:8" x14ac:dyDescent="0.25">
      <c r="A178" s="27"/>
      <c r="B178" s="27"/>
      <c r="C178" s="27"/>
      <c r="D178" s="27"/>
      <c r="E178" s="27"/>
      <c r="F178" s="27"/>
      <c r="G178" s="7" t="str">
        <f t="shared" si="2"/>
        <v/>
      </c>
      <c r="H178" s="26" t="str">
        <f>IF(OR(A178="",B178&lt;&gt;"Gasto"),"",IFERROR(VLOOKUP(C178,Presupuesto!$A$12:$B$21,2,FALSE()),""))</f>
        <v/>
      </c>
    </row>
    <row r="179" spans="1:8" x14ac:dyDescent="0.25">
      <c r="A179" s="27"/>
      <c r="B179" s="27"/>
      <c r="C179" s="27"/>
      <c r="D179" s="27"/>
      <c r="E179" s="27"/>
      <c r="F179" s="27"/>
      <c r="G179" s="7" t="str">
        <f t="shared" si="2"/>
        <v/>
      </c>
      <c r="H179" s="26" t="str">
        <f>IF(OR(A179="",B179&lt;&gt;"Gasto"),"",IFERROR(VLOOKUP(C179,Presupuesto!$A$12:$B$21,2,FALSE()),""))</f>
        <v/>
      </c>
    </row>
    <row r="180" spans="1:8" x14ac:dyDescent="0.25">
      <c r="A180" s="27"/>
      <c r="B180" s="27"/>
      <c r="C180" s="27"/>
      <c r="D180" s="27"/>
      <c r="E180" s="27"/>
      <c r="F180" s="27"/>
      <c r="G180" s="7" t="str">
        <f t="shared" si="2"/>
        <v/>
      </c>
      <c r="H180" s="26" t="str">
        <f>IF(OR(A180="",B180&lt;&gt;"Gasto"),"",IFERROR(VLOOKUP(C180,Presupuesto!$A$12:$B$21,2,FALSE()),""))</f>
        <v/>
      </c>
    </row>
    <row r="181" spans="1:8" x14ac:dyDescent="0.25">
      <c r="A181" s="27"/>
      <c r="B181" s="27"/>
      <c r="C181" s="27"/>
      <c r="D181" s="27"/>
      <c r="E181" s="27"/>
      <c r="F181" s="27"/>
      <c r="G181" s="7" t="str">
        <f t="shared" si="2"/>
        <v/>
      </c>
      <c r="H181" s="26" t="str">
        <f>IF(OR(A181="",B181&lt;&gt;"Gasto"),"",IFERROR(VLOOKUP(C181,Presupuesto!$A$12:$B$21,2,FALSE()),""))</f>
        <v/>
      </c>
    </row>
    <row r="182" spans="1:8" x14ac:dyDescent="0.25">
      <c r="A182" s="27"/>
      <c r="B182" s="27"/>
      <c r="C182" s="27"/>
      <c r="D182" s="27"/>
      <c r="E182" s="27"/>
      <c r="F182" s="27"/>
      <c r="G182" s="7" t="str">
        <f t="shared" si="2"/>
        <v/>
      </c>
      <c r="H182" s="26" t="str">
        <f>IF(OR(A182="",B182&lt;&gt;"Gasto"),"",IFERROR(VLOOKUP(C182,Presupuesto!$A$12:$B$21,2,FALSE()),""))</f>
        <v/>
      </c>
    </row>
    <row r="183" spans="1:8" x14ac:dyDescent="0.25">
      <c r="A183" s="27"/>
      <c r="B183" s="27"/>
      <c r="C183" s="27"/>
      <c r="D183" s="27"/>
      <c r="E183" s="27"/>
      <c r="F183" s="27"/>
      <c r="G183" s="7" t="str">
        <f t="shared" si="2"/>
        <v/>
      </c>
      <c r="H183" s="26" t="str">
        <f>IF(OR(A183="",B183&lt;&gt;"Gasto"),"",IFERROR(VLOOKUP(C183,Presupuesto!$A$12:$B$21,2,FALSE()),""))</f>
        <v/>
      </c>
    </row>
    <row r="184" spans="1:8" x14ac:dyDescent="0.25">
      <c r="A184" s="27"/>
      <c r="B184" s="27"/>
      <c r="C184" s="27"/>
      <c r="D184" s="27"/>
      <c r="E184" s="27"/>
      <c r="F184" s="27"/>
      <c r="G184" s="7" t="str">
        <f t="shared" si="2"/>
        <v/>
      </c>
      <c r="H184" s="26" t="str">
        <f>IF(OR(A184="",B184&lt;&gt;"Gasto"),"",IFERROR(VLOOKUP(C184,Presupuesto!$A$12:$B$21,2,FALSE()),""))</f>
        <v/>
      </c>
    </row>
    <row r="185" spans="1:8" x14ac:dyDescent="0.25">
      <c r="A185" s="27"/>
      <c r="B185" s="27"/>
      <c r="C185" s="27"/>
      <c r="D185" s="27"/>
      <c r="E185" s="27"/>
      <c r="F185" s="27"/>
      <c r="G185" s="7" t="str">
        <f t="shared" si="2"/>
        <v/>
      </c>
      <c r="H185" s="26" t="str">
        <f>IF(OR(A185="",B185&lt;&gt;"Gasto"),"",IFERROR(VLOOKUP(C185,Presupuesto!$A$12:$B$21,2,FALSE()),""))</f>
        <v/>
      </c>
    </row>
    <row r="186" spans="1:8" x14ac:dyDescent="0.25">
      <c r="A186" s="27"/>
      <c r="B186" s="27"/>
      <c r="C186" s="27"/>
      <c r="D186" s="27"/>
      <c r="E186" s="27"/>
      <c r="F186" s="27"/>
      <c r="G186" s="7" t="str">
        <f t="shared" si="2"/>
        <v/>
      </c>
      <c r="H186" s="26" t="str">
        <f>IF(OR(A186="",B186&lt;&gt;"Gasto"),"",IFERROR(VLOOKUP(C186,Presupuesto!$A$12:$B$21,2,FALSE()),""))</f>
        <v/>
      </c>
    </row>
    <row r="187" spans="1:8" x14ac:dyDescent="0.25">
      <c r="A187" s="27"/>
      <c r="B187" s="27"/>
      <c r="C187" s="27"/>
      <c r="D187" s="27"/>
      <c r="E187" s="27"/>
      <c r="F187" s="27"/>
      <c r="G187" s="7" t="str">
        <f t="shared" si="2"/>
        <v/>
      </c>
      <c r="H187" s="26" t="str">
        <f>IF(OR(A187="",B187&lt;&gt;"Gasto"),"",IFERROR(VLOOKUP(C187,Presupuesto!$A$12:$B$21,2,FALSE()),""))</f>
        <v/>
      </c>
    </row>
    <row r="188" spans="1:8" x14ac:dyDescent="0.25">
      <c r="A188" s="27"/>
      <c r="B188" s="27"/>
      <c r="C188" s="27"/>
      <c r="D188" s="27"/>
      <c r="E188" s="27"/>
      <c r="F188" s="27"/>
      <c r="G188" s="7" t="str">
        <f t="shared" si="2"/>
        <v/>
      </c>
      <c r="H188" s="26" t="str">
        <f>IF(OR(A188="",B188&lt;&gt;"Gasto"),"",IFERROR(VLOOKUP(C188,Presupuesto!$A$12:$B$21,2,FALSE()),""))</f>
        <v/>
      </c>
    </row>
    <row r="189" spans="1:8" x14ac:dyDescent="0.25">
      <c r="A189" s="27"/>
      <c r="B189" s="27"/>
      <c r="C189" s="27"/>
      <c r="D189" s="27"/>
      <c r="E189" s="27"/>
      <c r="F189" s="27"/>
      <c r="G189" s="7" t="str">
        <f t="shared" si="2"/>
        <v/>
      </c>
      <c r="H189" s="26" t="str">
        <f>IF(OR(A189="",B189&lt;&gt;"Gasto"),"",IFERROR(VLOOKUP(C189,Presupuesto!$A$12:$B$21,2,FALSE()),""))</f>
        <v/>
      </c>
    </row>
    <row r="190" spans="1:8" x14ac:dyDescent="0.25">
      <c r="A190" s="27"/>
      <c r="B190" s="27"/>
      <c r="C190" s="27"/>
      <c r="D190" s="27"/>
      <c r="E190" s="27"/>
      <c r="F190" s="27"/>
      <c r="G190" s="7" t="str">
        <f t="shared" si="2"/>
        <v/>
      </c>
      <c r="H190" s="26" t="str">
        <f>IF(OR(A190="",B190&lt;&gt;"Gasto"),"",IFERROR(VLOOKUP(C190,Presupuesto!$A$12:$B$21,2,FALSE()),""))</f>
        <v/>
      </c>
    </row>
    <row r="191" spans="1:8" x14ac:dyDescent="0.25">
      <c r="A191" s="27"/>
      <c r="B191" s="27"/>
      <c r="C191" s="27"/>
      <c r="D191" s="27"/>
      <c r="E191" s="27"/>
      <c r="F191" s="27"/>
      <c r="G191" s="7" t="str">
        <f t="shared" si="2"/>
        <v/>
      </c>
      <c r="H191" s="26" t="str">
        <f>IF(OR(A191="",B191&lt;&gt;"Gasto"),"",IFERROR(VLOOKUP(C191,Presupuesto!$A$12:$B$21,2,FALSE()),""))</f>
        <v/>
      </c>
    </row>
    <row r="192" spans="1:8" x14ac:dyDescent="0.25">
      <c r="A192" s="27"/>
      <c r="B192" s="27"/>
      <c r="C192" s="27"/>
      <c r="D192" s="27"/>
      <c r="E192" s="27"/>
      <c r="F192" s="27"/>
      <c r="G192" s="7" t="str">
        <f t="shared" si="2"/>
        <v/>
      </c>
      <c r="H192" s="26" t="str">
        <f>IF(OR(A192="",B192&lt;&gt;"Gasto"),"",IFERROR(VLOOKUP(C192,Presupuesto!$A$12:$B$21,2,FALSE()),""))</f>
        <v/>
      </c>
    </row>
    <row r="193" spans="1:8" x14ac:dyDescent="0.25">
      <c r="A193" s="27"/>
      <c r="B193" s="27"/>
      <c r="C193" s="27"/>
      <c r="D193" s="27"/>
      <c r="E193" s="27"/>
      <c r="F193" s="27"/>
      <c r="G193" s="7" t="str">
        <f t="shared" si="2"/>
        <v/>
      </c>
      <c r="H193" s="26" t="str">
        <f>IF(OR(A193="",B193&lt;&gt;"Gasto"),"",IFERROR(VLOOKUP(C193,Presupuesto!$A$12:$B$21,2,FALSE()),""))</f>
        <v/>
      </c>
    </row>
    <row r="194" spans="1:8" x14ac:dyDescent="0.25">
      <c r="A194" s="27"/>
      <c r="B194" s="27"/>
      <c r="C194" s="27"/>
      <c r="D194" s="27"/>
      <c r="E194" s="27"/>
      <c r="F194" s="27"/>
      <c r="G194" s="7" t="str">
        <f t="shared" si="2"/>
        <v/>
      </c>
      <c r="H194" s="26" t="str">
        <f>IF(OR(A194="",B194&lt;&gt;"Gasto"),"",IFERROR(VLOOKUP(C194,Presupuesto!$A$12:$B$21,2,FALSE()),""))</f>
        <v/>
      </c>
    </row>
    <row r="195" spans="1:8" x14ac:dyDescent="0.25">
      <c r="A195" s="27"/>
      <c r="B195" s="27"/>
      <c r="C195" s="27"/>
      <c r="D195" s="27"/>
      <c r="E195" s="27"/>
      <c r="F195" s="27"/>
      <c r="G195" s="7" t="str">
        <f t="shared" ref="G195:G258" si="3">IF(A195="","",MONTH(A195))</f>
        <v/>
      </c>
      <c r="H195" s="26" t="str">
        <f>IF(OR(A195="",B195&lt;&gt;"Gasto"),"",IFERROR(VLOOKUP(C195,Presupuesto!$A$12:$B$21,2,FALSE()),""))</f>
        <v/>
      </c>
    </row>
    <row r="196" spans="1:8" x14ac:dyDescent="0.25">
      <c r="A196" s="27"/>
      <c r="B196" s="27"/>
      <c r="C196" s="27"/>
      <c r="D196" s="27"/>
      <c r="E196" s="27"/>
      <c r="F196" s="27"/>
      <c r="G196" s="7" t="str">
        <f t="shared" si="3"/>
        <v/>
      </c>
      <c r="H196" s="26" t="str">
        <f>IF(OR(A196="",B196&lt;&gt;"Gasto"),"",IFERROR(VLOOKUP(C196,Presupuesto!$A$12:$B$21,2,FALSE()),""))</f>
        <v/>
      </c>
    </row>
    <row r="197" spans="1:8" x14ac:dyDescent="0.25">
      <c r="A197" s="27"/>
      <c r="B197" s="27"/>
      <c r="C197" s="27"/>
      <c r="D197" s="27"/>
      <c r="E197" s="27"/>
      <c r="F197" s="27"/>
      <c r="G197" s="7" t="str">
        <f t="shared" si="3"/>
        <v/>
      </c>
      <c r="H197" s="26" t="str">
        <f>IF(OR(A197="",B197&lt;&gt;"Gasto"),"",IFERROR(VLOOKUP(C197,Presupuesto!$A$12:$B$21,2,FALSE()),""))</f>
        <v/>
      </c>
    </row>
    <row r="198" spans="1:8" x14ac:dyDescent="0.25">
      <c r="A198" s="27"/>
      <c r="B198" s="27"/>
      <c r="C198" s="27"/>
      <c r="D198" s="27"/>
      <c r="E198" s="27"/>
      <c r="F198" s="27"/>
      <c r="G198" s="7" t="str">
        <f t="shared" si="3"/>
        <v/>
      </c>
      <c r="H198" s="26" t="str">
        <f>IF(OR(A198="",B198&lt;&gt;"Gasto"),"",IFERROR(VLOOKUP(C198,Presupuesto!$A$12:$B$21,2,FALSE()),""))</f>
        <v/>
      </c>
    </row>
    <row r="199" spans="1:8" x14ac:dyDescent="0.25">
      <c r="A199" s="27"/>
      <c r="B199" s="27"/>
      <c r="C199" s="27"/>
      <c r="D199" s="27"/>
      <c r="E199" s="27"/>
      <c r="F199" s="27"/>
      <c r="G199" s="7" t="str">
        <f t="shared" si="3"/>
        <v/>
      </c>
      <c r="H199" s="26" t="str">
        <f>IF(OR(A199="",B199&lt;&gt;"Gasto"),"",IFERROR(VLOOKUP(C199,Presupuesto!$A$12:$B$21,2,FALSE()),""))</f>
        <v/>
      </c>
    </row>
    <row r="200" spans="1:8" x14ac:dyDescent="0.25">
      <c r="A200" s="27"/>
      <c r="B200" s="27"/>
      <c r="C200" s="27"/>
      <c r="D200" s="27"/>
      <c r="E200" s="27"/>
      <c r="F200" s="27"/>
      <c r="G200" s="7" t="str">
        <f t="shared" si="3"/>
        <v/>
      </c>
      <c r="H200" s="26" t="str">
        <f>IF(OR(A200="",B200&lt;&gt;"Gasto"),"",IFERROR(VLOOKUP(C200,Presupuesto!$A$12:$B$21,2,FALSE()),""))</f>
        <v/>
      </c>
    </row>
    <row r="201" spans="1:8" x14ac:dyDescent="0.25">
      <c r="A201" s="27"/>
      <c r="B201" s="27"/>
      <c r="C201" s="27"/>
      <c r="D201" s="27"/>
      <c r="E201" s="27"/>
      <c r="F201" s="27"/>
      <c r="G201" s="7" t="str">
        <f t="shared" si="3"/>
        <v/>
      </c>
      <c r="H201" s="26" t="str">
        <f>IF(OR(A201="",B201&lt;&gt;"Gasto"),"",IFERROR(VLOOKUP(C201,Presupuesto!$A$12:$B$21,2,FALSE()),""))</f>
        <v/>
      </c>
    </row>
    <row r="202" spans="1:8" x14ac:dyDescent="0.25">
      <c r="A202" s="27"/>
      <c r="B202" s="27"/>
      <c r="C202" s="27"/>
      <c r="D202" s="27"/>
      <c r="E202" s="27"/>
      <c r="F202" s="27"/>
      <c r="G202" s="7" t="str">
        <f t="shared" si="3"/>
        <v/>
      </c>
      <c r="H202" s="26" t="str">
        <f>IF(OR(A202="",B202&lt;&gt;"Gasto"),"",IFERROR(VLOOKUP(C202,Presupuesto!$A$12:$B$21,2,FALSE()),""))</f>
        <v/>
      </c>
    </row>
    <row r="203" spans="1:8" x14ac:dyDescent="0.25">
      <c r="A203" s="27"/>
      <c r="B203" s="27"/>
      <c r="C203" s="27"/>
      <c r="D203" s="27"/>
      <c r="E203" s="27"/>
      <c r="F203" s="27"/>
      <c r="G203" s="7" t="str">
        <f t="shared" si="3"/>
        <v/>
      </c>
      <c r="H203" s="26" t="str">
        <f>IF(OR(A203="",B203&lt;&gt;"Gasto"),"",IFERROR(VLOOKUP(C203,Presupuesto!$A$12:$B$21,2,FALSE()),""))</f>
        <v/>
      </c>
    </row>
    <row r="204" spans="1:8" x14ac:dyDescent="0.25">
      <c r="A204" s="27"/>
      <c r="B204" s="27"/>
      <c r="C204" s="27"/>
      <c r="D204" s="27"/>
      <c r="E204" s="27"/>
      <c r="F204" s="27"/>
      <c r="G204" s="7" t="str">
        <f t="shared" si="3"/>
        <v/>
      </c>
      <c r="H204" s="26" t="str">
        <f>IF(OR(A204="",B204&lt;&gt;"Gasto"),"",IFERROR(VLOOKUP(C204,Presupuesto!$A$12:$B$21,2,FALSE()),""))</f>
        <v/>
      </c>
    </row>
    <row r="205" spans="1:8" x14ac:dyDescent="0.25">
      <c r="A205" s="27"/>
      <c r="B205" s="27"/>
      <c r="C205" s="27"/>
      <c r="D205" s="27"/>
      <c r="E205" s="27"/>
      <c r="F205" s="27"/>
      <c r="G205" s="7" t="str">
        <f t="shared" si="3"/>
        <v/>
      </c>
      <c r="H205" s="26" t="str">
        <f>IF(OR(A205="",B205&lt;&gt;"Gasto"),"",IFERROR(VLOOKUP(C205,Presupuesto!$A$12:$B$21,2,FALSE()),""))</f>
        <v/>
      </c>
    </row>
    <row r="206" spans="1:8" x14ac:dyDescent="0.25">
      <c r="A206" s="27"/>
      <c r="B206" s="27"/>
      <c r="C206" s="27"/>
      <c r="D206" s="27"/>
      <c r="E206" s="27"/>
      <c r="F206" s="27"/>
      <c r="G206" s="7" t="str">
        <f t="shared" si="3"/>
        <v/>
      </c>
      <c r="H206" s="26" t="str">
        <f>IF(OR(A206="",B206&lt;&gt;"Gasto"),"",IFERROR(VLOOKUP(C206,Presupuesto!$A$12:$B$21,2,FALSE()),""))</f>
        <v/>
      </c>
    </row>
    <row r="207" spans="1:8" x14ac:dyDescent="0.25">
      <c r="A207" s="27"/>
      <c r="B207" s="27"/>
      <c r="C207" s="27"/>
      <c r="D207" s="27"/>
      <c r="E207" s="27"/>
      <c r="F207" s="27"/>
      <c r="G207" s="7" t="str">
        <f t="shared" si="3"/>
        <v/>
      </c>
      <c r="H207" s="26" t="str">
        <f>IF(OR(A207="",B207&lt;&gt;"Gasto"),"",IFERROR(VLOOKUP(C207,Presupuesto!$A$12:$B$21,2,FALSE()),""))</f>
        <v/>
      </c>
    </row>
    <row r="208" spans="1:8" x14ac:dyDescent="0.25">
      <c r="A208" s="27"/>
      <c r="B208" s="27"/>
      <c r="C208" s="27"/>
      <c r="D208" s="27"/>
      <c r="E208" s="27"/>
      <c r="F208" s="27"/>
      <c r="G208" s="7" t="str">
        <f t="shared" si="3"/>
        <v/>
      </c>
      <c r="H208" s="26" t="str">
        <f>IF(OR(A208="",B208&lt;&gt;"Gasto"),"",IFERROR(VLOOKUP(C208,Presupuesto!$A$12:$B$21,2,FALSE()),""))</f>
        <v/>
      </c>
    </row>
    <row r="209" spans="1:8" x14ac:dyDescent="0.25">
      <c r="A209" s="27"/>
      <c r="B209" s="27"/>
      <c r="C209" s="27"/>
      <c r="D209" s="27"/>
      <c r="E209" s="27"/>
      <c r="F209" s="27"/>
      <c r="G209" s="7" t="str">
        <f t="shared" si="3"/>
        <v/>
      </c>
      <c r="H209" s="26" t="str">
        <f>IF(OR(A209="",B209&lt;&gt;"Gasto"),"",IFERROR(VLOOKUP(C209,Presupuesto!$A$12:$B$21,2,FALSE()),""))</f>
        <v/>
      </c>
    </row>
    <row r="210" spans="1:8" x14ac:dyDescent="0.25">
      <c r="A210" s="27"/>
      <c r="B210" s="27"/>
      <c r="C210" s="27"/>
      <c r="D210" s="27"/>
      <c r="E210" s="27"/>
      <c r="F210" s="27"/>
      <c r="G210" s="7" t="str">
        <f t="shared" si="3"/>
        <v/>
      </c>
      <c r="H210" s="26" t="str">
        <f>IF(OR(A210="",B210&lt;&gt;"Gasto"),"",IFERROR(VLOOKUP(C210,Presupuesto!$A$12:$B$21,2,FALSE()),""))</f>
        <v/>
      </c>
    </row>
    <row r="211" spans="1:8" x14ac:dyDescent="0.25">
      <c r="A211" s="27"/>
      <c r="B211" s="27"/>
      <c r="C211" s="27"/>
      <c r="D211" s="27"/>
      <c r="E211" s="27"/>
      <c r="F211" s="27"/>
      <c r="G211" s="7" t="str">
        <f t="shared" si="3"/>
        <v/>
      </c>
      <c r="H211" s="26" t="str">
        <f>IF(OR(A211="",B211&lt;&gt;"Gasto"),"",IFERROR(VLOOKUP(C211,Presupuesto!$A$12:$B$21,2,FALSE()),""))</f>
        <v/>
      </c>
    </row>
    <row r="212" spans="1:8" x14ac:dyDescent="0.25">
      <c r="A212" s="27"/>
      <c r="B212" s="27"/>
      <c r="C212" s="27"/>
      <c r="D212" s="27"/>
      <c r="E212" s="27"/>
      <c r="F212" s="27"/>
      <c r="G212" s="7" t="str">
        <f t="shared" si="3"/>
        <v/>
      </c>
      <c r="H212" s="26" t="str">
        <f>IF(OR(A212="",B212&lt;&gt;"Gasto"),"",IFERROR(VLOOKUP(C212,Presupuesto!$A$12:$B$21,2,FALSE()),""))</f>
        <v/>
      </c>
    </row>
    <row r="213" spans="1:8" x14ac:dyDescent="0.25">
      <c r="A213" s="27"/>
      <c r="B213" s="27"/>
      <c r="C213" s="27"/>
      <c r="D213" s="27"/>
      <c r="E213" s="27"/>
      <c r="F213" s="27"/>
      <c r="G213" s="7" t="str">
        <f t="shared" si="3"/>
        <v/>
      </c>
      <c r="H213" s="26" t="str">
        <f>IF(OR(A213="",B213&lt;&gt;"Gasto"),"",IFERROR(VLOOKUP(C213,Presupuesto!$A$12:$B$21,2,FALSE()),""))</f>
        <v/>
      </c>
    </row>
    <row r="214" spans="1:8" x14ac:dyDescent="0.25">
      <c r="A214" s="27"/>
      <c r="B214" s="27"/>
      <c r="C214" s="27"/>
      <c r="D214" s="27"/>
      <c r="E214" s="27"/>
      <c r="F214" s="27"/>
      <c r="G214" s="7" t="str">
        <f t="shared" si="3"/>
        <v/>
      </c>
      <c r="H214" s="26" t="str">
        <f>IF(OR(A214="",B214&lt;&gt;"Gasto"),"",IFERROR(VLOOKUP(C214,Presupuesto!$A$12:$B$21,2,FALSE()),""))</f>
        <v/>
      </c>
    </row>
    <row r="215" spans="1:8" x14ac:dyDescent="0.25">
      <c r="A215" s="27"/>
      <c r="B215" s="27"/>
      <c r="C215" s="27"/>
      <c r="D215" s="27"/>
      <c r="E215" s="27"/>
      <c r="F215" s="27"/>
      <c r="G215" s="7" t="str">
        <f t="shared" si="3"/>
        <v/>
      </c>
      <c r="H215" s="26" t="str">
        <f>IF(OR(A215="",B215&lt;&gt;"Gasto"),"",IFERROR(VLOOKUP(C215,Presupuesto!$A$12:$B$21,2,FALSE()),""))</f>
        <v/>
      </c>
    </row>
    <row r="216" spans="1:8" x14ac:dyDescent="0.25">
      <c r="A216" s="27"/>
      <c r="B216" s="27"/>
      <c r="C216" s="27"/>
      <c r="D216" s="27"/>
      <c r="E216" s="27"/>
      <c r="F216" s="27"/>
      <c r="G216" s="7" t="str">
        <f t="shared" si="3"/>
        <v/>
      </c>
      <c r="H216" s="26" t="str">
        <f>IF(OR(A216="",B216&lt;&gt;"Gasto"),"",IFERROR(VLOOKUP(C216,Presupuesto!$A$12:$B$21,2,FALSE()),""))</f>
        <v/>
      </c>
    </row>
    <row r="217" spans="1:8" x14ac:dyDescent="0.25">
      <c r="A217" s="27"/>
      <c r="B217" s="27"/>
      <c r="C217" s="27"/>
      <c r="D217" s="27"/>
      <c r="E217" s="27"/>
      <c r="F217" s="27"/>
      <c r="G217" s="7" t="str">
        <f t="shared" si="3"/>
        <v/>
      </c>
      <c r="H217" s="26" t="str">
        <f>IF(OR(A217="",B217&lt;&gt;"Gasto"),"",IFERROR(VLOOKUP(C217,Presupuesto!$A$12:$B$21,2,FALSE()),""))</f>
        <v/>
      </c>
    </row>
    <row r="218" spans="1:8" x14ac:dyDescent="0.25">
      <c r="A218" s="27"/>
      <c r="B218" s="27"/>
      <c r="C218" s="27"/>
      <c r="D218" s="27"/>
      <c r="E218" s="27"/>
      <c r="F218" s="27"/>
      <c r="G218" s="7" t="str">
        <f t="shared" si="3"/>
        <v/>
      </c>
      <c r="H218" s="26" t="str">
        <f>IF(OR(A218="",B218&lt;&gt;"Gasto"),"",IFERROR(VLOOKUP(C218,Presupuesto!$A$12:$B$21,2,FALSE()),""))</f>
        <v/>
      </c>
    </row>
    <row r="219" spans="1:8" x14ac:dyDescent="0.25">
      <c r="A219" s="27"/>
      <c r="B219" s="27"/>
      <c r="C219" s="27"/>
      <c r="D219" s="27"/>
      <c r="E219" s="27"/>
      <c r="F219" s="27"/>
      <c r="G219" s="7" t="str">
        <f t="shared" si="3"/>
        <v/>
      </c>
      <c r="H219" s="26" t="str">
        <f>IF(OR(A219="",B219&lt;&gt;"Gasto"),"",IFERROR(VLOOKUP(C219,Presupuesto!$A$12:$B$21,2,FALSE()),""))</f>
        <v/>
      </c>
    </row>
    <row r="220" spans="1:8" x14ac:dyDescent="0.25">
      <c r="A220" s="27"/>
      <c r="B220" s="27"/>
      <c r="C220" s="27"/>
      <c r="D220" s="27"/>
      <c r="E220" s="27"/>
      <c r="F220" s="27"/>
      <c r="G220" s="7" t="str">
        <f t="shared" si="3"/>
        <v/>
      </c>
      <c r="H220" s="26" t="str">
        <f>IF(OR(A220="",B220&lt;&gt;"Gasto"),"",IFERROR(VLOOKUP(C220,Presupuesto!$A$12:$B$21,2,FALSE()),""))</f>
        <v/>
      </c>
    </row>
    <row r="221" spans="1:8" x14ac:dyDescent="0.25">
      <c r="A221" s="27"/>
      <c r="B221" s="27"/>
      <c r="C221" s="27"/>
      <c r="D221" s="27"/>
      <c r="E221" s="27"/>
      <c r="F221" s="27"/>
      <c r="G221" s="7" t="str">
        <f t="shared" si="3"/>
        <v/>
      </c>
      <c r="H221" s="26" t="str">
        <f>IF(OR(A221="",B221&lt;&gt;"Gasto"),"",IFERROR(VLOOKUP(C221,Presupuesto!$A$12:$B$21,2,FALSE()),""))</f>
        <v/>
      </c>
    </row>
    <row r="222" spans="1:8" x14ac:dyDescent="0.25">
      <c r="A222" s="27"/>
      <c r="B222" s="27"/>
      <c r="C222" s="27"/>
      <c r="D222" s="27"/>
      <c r="E222" s="27"/>
      <c r="F222" s="27"/>
      <c r="G222" s="7" t="str">
        <f t="shared" si="3"/>
        <v/>
      </c>
      <c r="H222" s="26" t="str">
        <f>IF(OR(A222="",B222&lt;&gt;"Gasto"),"",IFERROR(VLOOKUP(C222,Presupuesto!$A$12:$B$21,2,FALSE()),""))</f>
        <v/>
      </c>
    </row>
    <row r="223" spans="1:8" x14ac:dyDescent="0.25">
      <c r="A223" s="27"/>
      <c r="B223" s="27"/>
      <c r="C223" s="27"/>
      <c r="D223" s="27"/>
      <c r="E223" s="27"/>
      <c r="F223" s="27"/>
      <c r="G223" s="7" t="str">
        <f t="shared" si="3"/>
        <v/>
      </c>
      <c r="H223" s="26" t="str">
        <f>IF(OR(A223="",B223&lt;&gt;"Gasto"),"",IFERROR(VLOOKUP(C223,Presupuesto!$A$12:$B$21,2,FALSE()),""))</f>
        <v/>
      </c>
    </row>
    <row r="224" spans="1:8" x14ac:dyDescent="0.25">
      <c r="A224" s="27"/>
      <c r="B224" s="27"/>
      <c r="C224" s="27"/>
      <c r="D224" s="27"/>
      <c r="E224" s="27"/>
      <c r="F224" s="27"/>
      <c r="G224" s="7" t="str">
        <f t="shared" si="3"/>
        <v/>
      </c>
      <c r="H224" s="26" t="str">
        <f>IF(OR(A224="",B224&lt;&gt;"Gasto"),"",IFERROR(VLOOKUP(C224,Presupuesto!$A$12:$B$21,2,FALSE()),""))</f>
        <v/>
      </c>
    </row>
    <row r="225" spans="1:8" x14ac:dyDescent="0.25">
      <c r="A225" s="27"/>
      <c r="B225" s="27"/>
      <c r="C225" s="27"/>
      <c r="D225" s="27"/>
      <c r="E225" s="27"/>
      <c r="F225" s="27"/>
      <c r="G225" s="7" t="str">
        <f t="shared" si="3"/>
        <v/>
      </c>
      <c r="H225" s="26" t="str">
        <f>IF(OR(A225="",B225&lt;&gt;"Gasto"),"",IFERROR(VLOOKUP(C225,Presupuesto!$A$12:$B$21,2,FALSE()),""))</f>
        <v/>
      </c>
    </row>
    <row r="226" spans="1:8" x14ac:dyDescent="0.25">
      <c r="A226" s="27"/>
      <c r="B226" s="27"/>
      <c r="C226" s="27"/>
      <c r="D226" s="27"/>
      <c r="E226" s="27"/>
      <c r="F226" s="27"/>
      <c r="G226" s="7" t="str">
        <f t="shared" si="3"/>
        <v/>
      </c>
      <c r="H226" s="26" t="str">
        <f>IF(OR(A226="",B226&lt;&gt;"Gasto"),"",IFERROR(VLOOKUP(C226,Presupuesto!$A$12:$B$21,2,FALSE()),""))</f>
        <v/>
      </c>
    </row>
    <row r="227" spans="1:8" x14ac:dyDescent="0.25">
      <c r="A227" s="27"/>
      <c r="B227" s="27"/>
      <c r="C227" s="27"/>
      <c r="D227" s="27"/>
      <c r="E227" s="27"/>
      <c r="F227" s="27"/>
      <c r="G227" s="7" t="str">
        <f t="shared" si="3"/>
        <v/>
      </c>
      <c r="H227" s="26" t="str">
        <f>IF(OR(A227="",B227&lt;&gt;"Gasto"),"",IFERROR(VLOOKUP(C227,Presupuesto!$A$12:$B$21,2,FALSE()),""))</f>
        <v/>
      </c>
    </row>
    <row r="228" spans="1:8" x14ac:dyDescent="0.25">
      <c r="A228" s="27"/>
      <c r="B228" s="27"/>
      <c r="C228" s="27"/>
      <c r="D228" s="27"/>
      <c r="E228" s="27"/>
      <c r="F228" s="27"/>
      <c r="G228" s="7" t="str">
        <f t="shared" si="3"/>
        <v/>
      </c>
      <c r="H228" s="26" t="str">
        <f>IF(OR(A228="",B228&lt;&gt;"Gasto"),"",IFERROR(VLOOKUP(C228,Presupuesto!$A$12:$B$21,2,FALSE()),""))</f>
        <v/>
      </c>
    </row>
    <row r="229" spans="1:8" x14ac:dyDescent="0.25">
      <c r="A229" s="27"/>
      <c r="B229" s="27"/>
      <c r="C229" s="27"/>
      <c r="D229" s="27"/>
      <c r="E229" s="27"/>
      <c r="F229" s="27"/>
      <c r="G229" s="7" t="str">
        <f t="shared" si="3"/>
        <v/>
      </c>
      <c r="H229" s="26" t="str">
        <f>IF(OR(A229="",B229&lt;&gt;"Gasto"),"",IFERROR(VLOOKUP(C229,Presupuesto!$A$12:$B$21,2,FALSE()),""))</f>
        <v/>
      </c>
    </row>
    <row r="230" spans="1:8" x14ac:dyDescent="0.25">
      <c r="A230" s="27"/>
      <c r="B230" s="27"/>
      <c r="C230" s="27"/>
      <c r="D230" s="27"/>
      <c r="E230" s="27"/>
      <c r="F230" s="27"/>
      <c r="G230" s="7" t="str">
        <f t="shared" si="3"/>
        <v/>
      </c>
      <c r="H230" s="26" t="str">
        <f>IF(OR(A230="",B230&lt;&gt;"Gasto"),"",IFERROR(VLOOKUP(C230,Presupuesto!$A$12:$B$21,2,FALSE()),""))</f>
        <v/>
      </c>
    </row>
    <row r="231" spans="1:8" x14ac:dyDescent="0.25">
      <c r="A231" s="27"/>
      <c r="B231" s="27"/>
      <c r="C231" s="27"/>
      <c r="D231" s="27"/>
      <c r="E231" s="27"/>
      <c r="F231" s="27"/>
      <c r="G231" s="7" t="str">
        <f t="shared" si="3"/>
        <v/>
      </c>
      <c r="H231" s="26" t="str">
        <f>IF(OR(A231="",B231&lt;&gt;"Gasto"),"",IFERROR(VLOOKUP(C231,Presupuesto!$A$12:$B$21,2,FALSE()),""))</f>
        <v/>
      </c>
    </row>
    <row r="232" spans="1:8" x14ac:dyDescent="0.25">
      <c r="A232" s="27"/>
      <c r="B232" s="27"/>
      <c r="C232" s="27"/>
      <c r="D232" s="27"/>
      <c r="E232" s="27"/>
      <c r="F232" s="27"/>
      <c r="G232" s="7" t="str">
        <f t="shared" si="3"/>
        <v/>
      </c>
      <c r="H232" s="26" t="str">
        <f>IF(OR(A232="",B232&lt;&gt;"Gasto"),"",IFERROR(VLOOKUP(C232,Presupuesto!$A$12:$B$21,2,FALSE()),""))</f>
        <v/>
      </c>
    </row>
    <row r="233" spans="1:8" x14ac:dyDescent="0.25">
      <c r="A233" s="27"/>
      <c r="B233" s="27"/>
      <c r="C233" s="27"/>
      <c r="D233" s="27"/>
      <c r="E233" s="27"/>
      <c r="F233" s="27"/>
      <c r="G233" s="7" t="str">
        <f t="shared" si="3"/>
        <v/>
      </c>
      <c r="H233" s="26" t="str">
        <f>IF(OR(A233="",B233&lt;&gt;"Gasto"),"",IFERROR(VLOOKUP(C233,Presupuesto!$A$12:$B$21,2,FALSE()),""))</f>
        <v/>
      </c>
    </row>
    <row r="234" spans="1:8" x14ac:dyDescent="0.25">
      <c r="A234" s="27"/>
      <c r="B234" s="27"/>
      <c r="C234" s="27"/>
      <c r="D234" s="27"/>
      <c r="E234" s="27"/>
      <c r="F234" s="27"/>
      <c r="G234" s="7" t="str">
        <f t="shared" si="3"/>
        <v/>
      </c>
      <c r="H234" s="26" t="str">
        <f>IF(OR(A234="",B234&lt;&gt;"Gasto"),"",IFERROR(VLOOKUP(C234,Presupuesto!$A$12:$B$21,2,FALSE()),""))</f>
        <v/>
      </c>
    </row>
    <row r="235" spans="1:8" x14ac:dyDescent="0.25">
      <c r="A235" s="27"/>
      <c r="B235" s="27"/>
      <c r="C235" s="27"/>
      <c r="D235" s="27"/>
      <c r="E235" s="27"/>
      <c r="F235" s="27"/>
      <c r="G235" s="7" t="str">
        <f t="shared" si="3"/>
        <v/>
      </c>
      <c r="H235" s="26" t="str">
        <f>IF(OR(A235="",B235&lt;&gt;"Gasto"),"",IFERROR(VLOOKUP(C235,Presupuesto!$A$12:$B$21,2,FALSE()),""))</f>
        <v/>
      </c>
    </row>
    <row r="236" spans="1:8" x14ac:dyDescent="0.25">
      <c r="A236" s="27"/>
      <c r="B236" s="27"/>
      <c r="C236" s="27"/>
      <c r="D236" s="27"/>
      <c r="E236" s="27"/>
      <c r="F236" s="27"/>
      <c r="G236" s="7" t="str">
        <f t="shared" si="3"/>
        <v/>
      </c>
      <c r="H236" s="26" t="str">
        <f>IF(OR(A236="",B236&lt;&gt;"Gasto"),"",IFERROR(VLOOKUP(C236,Presupuesto!$A$12:$B$21,2,FALSE()),""))</f>
        <v/>
      </c>
    </row>
    <row r="237" spans="1:8" x14ac:dyDescent="0.25">
      <c r="A237" s="27"/>
      <c r="B237" s="27"/>
      <c r="C237" s="27"/>
      <c r="D237" s="27"/>
      <c r="E237" s="27"/>
      <c r="F237" s="27"/>
      <c r="G237" s="7" t="str">
        <f t="shared" si="3"/>
        <v/>
      </c>
      <c r="H237" s="26" t="str">
        <f>IF(OR(A237="",B237&lt;&gt;"Gasto"),"",IFERROR(VLOOKUP(C237,Presupuesto!$A$12:$B$21,2,FALSE()),""))</f>
        <v/>
      </c>
    </row>
    <row r="238" spans="1:8" x14ac:dyDescent="0.25">
      <c r="A238" s="27"/>
      <c r="B238" s="27"/>
      <c r="C238" s="27"/>
      <c r="D238" s="27"/>
      <c r="E238" s="27"/>
      <c r="F238" s="27"/>
      <c r="G238" s="7" t="str">
        <f t="shared" si="3"/>
        <v/>
      </c>
      <c r="H238" s="26" t="str">
        <f>IF(OR(A238="",B238&lt;&gt;"Gasto"),"",IFERROR(VLOOKUP(C238,Presupuesto!$A$12:$B$21,2,FALSE()),""))</f>
        <v/>
      </c>
    </row>
    <row r="239" spans="1:8" x14ac:dyDescent="0.25">
      <c r="A239" s="27"/>
      <c r="B239" s="27"/>
      <c r="C239" s="27"/>
      <c r="D239" s="27"/>
      <c r="E239" s="27"/>
      <c r="F239" s="27"/>
      <c r="G239" s="7" t="str">
        <f t="shared" si="3"/>
        <v/>
      </c>
      <c r="H239" s="26" t="str">
        <f>IF(OR(A239="",B239&lt;&gt;"Gasto"),"",IFERROR(VLOOKUP(C239,Presupuesto!$A$12:$B$21,2,FALSE()),""))</f>
        <v/>
      </c>
    </row>
    <row r="240" spans="1:8" x14ac:dyDescent="0.25">
      <c r="A240" s="27"/>
      <c r="B240" s="27"/>
      <c r="C240" s="27"/>
      <c r="D240" s="27"/>
      <c r="E240" s="27"/>
      <c r="F240" s="27"/>
      <c r="G240" s="7" t="str">
        <f t="shared" si="3"/>
        <v/>
      </c>
      <c r="H240" s="26" t="str">
        <f>IF(OR(A240="",B240&lt;&gt;"Gasto"),"",IFERROR(VLOOKUP(C240,Presupuesto!$A$12:$B$21,2,FALSE()),""))</f>
        <v/>
      </c>
    </row>
    <row r="241" spans="1:8" x14ac:dyDescent="0.25">
      <c r="A241" s="27"/>
      <c r="B241" s="27"/>
      <c r="C241" s="27"/>
      <c r="D241" s="27"/>
      <c r="E241" s="27"/>
      <c r="F241" s="27"/>
      <c r="G241" s="7" t="str">
        <f t="shared" si="3"/>
        <v/>
      </c>
      <c r="H241" s="26" t="str">
        <f>IF(OR(A241="",B241&lt;&gt;"Gasto"),"",IFERROR(VLOOKUP(C241,Presupuesto!$A$12:$B$21,2,FALSE()),""))</f>
        <v/>
      </c>
    </row>
    <row r="242" spans="1:8" x14ac:dyDescent="0.25">
      <c r="A242" s="27"/>
      <c r="B242" s="27"/>
      <c r="C242" s="27"/>
      <c r="D242" s="27"/>
      <c r="E242" s="27"/>
      <c r="F242" s="27"/>
      <c r="G242" s="7" t="str">
        <f t="shared" si="3"/>
        <v/>
      </c>
      <c r="H242" s="26" t="str">
        <f>IF(OR(A242="",B242&lt;&gt;"Gasto"),"",IFERROR(VLOOKUP(C242,Presupuesto!$A$12:$B$21,2,FALSE()),""))</f>
        <v/>
      </c>
    </row>
    <row r="243" spans="1:8" x14ac:dyDescent="0.25">
      <c r="A243" s="27"/>
      <c r="B243" s="27"/>
      <c r="C243" s="27"/>
      <c r="D243" s="27"/>
      <c r="E243" s="27"/>
      <c r="F243" s="27"/>
      <c r="G243" s="7" t="str">
        <f t="shared" si="3"/>
        <v/>
      </c>
      <c r="H243" s="26" t="str">
        <f>IF(OR(A243="",B243&lt;&gt;"Gasto"),"",IFERROR(VLOOKUP(C243,Presupuesto!$A$12:$B$21,2,FALSE()),""))</f>
        <v/>
      </c>
    </row>
    <row r="244" spans="1:8" x14ac:dyDescent="0.25">
      <c r="A244" s="27"/>
      <c r="B244" s="27"/>
      <c r="C244" s="27"/>
      <c r="D244" s="27"/>
      <c r="E244" s="27"/>
      <c r="F244" s="27"/>
      <c r="G244" s="7" t="str">
        <f t="shared" si="3"/>
        <v/>
      </c>
      <c r="H244" s="26" t="str">
        <f>IF(OR(A244="",B244&lt;&gt;"Gasto"),"",IFERROR(VLOOKUP(C244,Presupuesto!$A$12:$B$21,2,FALSE()),""))</f>
        <v/>
      </c>
    </row>
    <row r="245" spans="1:8" x14ac:dyDescent="0.25">
      <c r="A245" s="27"/>
      <c r="B245" s="27"/>
      <c r="C245" s="27"/>
      <c r="D245" s="27"/>
      <c r="E245" s="27"/>
      <c r="F245" s="27"/>
      <c r="G245" s="7" t="str">
        <f t="shared" si="3"/>
        <v/>
      </c>
      <c r="H245" s="26" t="str">
        <f>IF(OR(A245="",B245&lt;&gt;"Gasto"),"",IFERROR(VLOOKUP(C245,Presupuesto!$A$12:$B$21,2,FALSE()),""))</f>
        <v/>
      </c>
    </row>
    <row r="246" spans="1:8" x14ac:dyDescent="0.25">
      <c r="A246" s="27"/>
      <c r="B246" s="27"/>
      <c r="C246" s="27"/>
      <c r="D246" s="27"/>
      <c r="E246" s="27"/>
      <c r="F246" s="27"/>
      <c r="G246" s="7" t="str">
        <f t="shared" si="3"/>
        <v/>
      </c>
      <c r="H246" s="26" t="str">
        <f>IF(OR(A246="",B246&lt;&gt;"Gasto"),"",IFERROR(VLOOKUP(C246,Presupuesto!$A$12:$B$21,2,FALSE()),""))</f>
        <v/>
      </c>
    </row>
    <row r="247" spans="1:8" x14ac:dyDescent="0.25">
      <c r="A247" s="27"/>
      <c r="B247" s="27"/>
      <c r="C247" s="27"/>
      <c r="D247" s="27"/>
      <c r="E247" s="27"/>
      <c r="F247" s="27"/>
      <c r="G247" s="7" t="str">
        <f t="shared" si="3"/>
        <v/>
      </c>
      <c r="H247" s="26" t="str">
        <f>IF(OR(A247="",B247&lt;&gt;"Gasto"),"",IFERROR(VLOOKUP(C247,Presupuesto!$A$12:$B$21,2,FALSE()),""))</f>
        <v/>
      </c>
    </row>
    <row r="248" spans="1:8" x14ac:dyDescent="0.25">
      <c r="A248" s="27"/>
      <c r="B248" s="27"/>
      <c r="C248" s="27"/>
      <c r="D248" s="27"/>
      <c r="E248" s="27"/>
      <c r="F248" s="27"/>
      <c r="G248" s="7" t="str">
        <f t="shared" si="3"/>
        <v/>
      </c>
      <c r="H248" s="26" t="str">
        <f>IF(OR(A248="",B248&lt;&gt;"Gasto"),"",IFERROR(VLOOKUP(C248,Presupuesto!$A$12:$B$21,2,FALSE()),""))</f>
        <v/>
      </c>
    </row>
    <row r="249" spans="1:8" x14ac:dyDescent="0.25">
      <c r="A249" s="27"/>
      <c r="B249" s="27"/>
      <c r="C249" s="27"/>
      <c r="D249" s="27"/>
      <c r="E249" s="27"/>
      <c r="F249" s="27"/>
      <c r="G249" s="7" t="str">
        <f t="shared" si="3"/>
        <v/>
      </c>
      <c r="H249" s="26" t="str">
        <f>IF(OR(A249="",B249&lt;&gt;"Gasto"),"",IFERROR(VLOOKUP(C249,Presupuesto!$A$12:$B$21,2,FALSE()),""))</f>
        <v/>
      </c>
    </row>
    <row r="250" spans="1:8" x14ac:dyDescent="0.25">
      <c r="A250" s="27"/>
      <c r="B250" s="27"/>
      <c r="C250" s="27"/>
      <c r="D250" s="27"/>
      <c r="E250" s="27"/>
      <c r="F250" s="27"/>
      <c r="G250" s="7" t="str">
        <f t="shared" si="3"/>
        <v/>
      </c>
      <c r="H250" s="26" t="str">
        <f>IF(OR(A250="",B250&lt;&gt;"Gasto"),"",IFERROR(VLOOKUP(C250,Presupuesto!$A$12:$B$21,2,FALSE()),""))</f>
        <v/>
      </c>
    </row>
    <row r="251" spans="1:8" x14ac:dyDescent="0.25">
      <c r="A251" s="27"/>
      <c r="B251" s="27"/>
      <c r="C251" s="27"/>
      <c r="D251" s="27"/>
      <c r="E251" s="27"/>
      <c r="F251" s="27"/>
      <c r="G251" s="7" t="str">
        <f t="shared" si="3"/>
        <v/>
      </c>
      <c r="H251" s="26" t="str">
        <f>IF(OR(A251="",B251&lt;&gt;"Gasto"),"",IFERROR(VLOOKUP(C251,Presupuesto!$A$12:$B$21,2,FALSE()),""))</f>
        <v/>
      </c>
    </row>
    <row r="252" spans="1:8" x14ac:dyDescent="0.25">
      <c r="A252" s="27"/>
      <c r="B252" s="27"/>
      <c r="C252" s="27"/>
      <c r="D252" s="27"/>
      <c r="E252" s="27"/>
      <c r="F252" s="27"/>
      <c r="G252" s="7" t="str">
        <f t="shared" si="3"/>
        <v/>
      </c>
      <c r="H252" s="26" t="str">
        <f>IF(OR(A252="",B252&lt;&gt;"Gasto"),"",IFERROR(VLOOKUP(C252,Presupuesto!$A$12:$B$21,2,FALSE()),""))</f>
        <v/>
      </c>
    </row>
    <row r="253" spans="1:8" x14ac:dyDescent="0.25">
      <c r="A253" s="27"/>
      <c r="B253" s="27"/>
      <c r="C253" s="27"/>
      <c r="D253" s="27"/>
      <c r="E253" s="27"/>
      <c r="F253" s="27"/>
      <c r="G253" s="7" t="str">
        <f t="shared" si="3"/>
        <v/>
      </c>
      <c r="H253" s="26" t="str">
        <f>IF(OR(A253="",B253&lt;&gt;"Gasto"),"",IFERROR(VLOOKUP(C253,Presupuesto!$A$12:$B$21,2,FALSE()),""))</f>
        <v/>
      </c>
    </row>
    <row r="254" spans="1:8" x14ac:dyDescent="0.25">
      <c r="A254" s="27"/>
      <c r="B254" s="27"/>
      <c r="C254" s="27"/>
      <c r="D254" s="27"/>
      <c r="E254" s="27"/>
      <c r="F254" s="27"/>
      <c r="G254" s="7" t="str">
        <f t="shared" si="3"/>
        <v/>
      </c>
      <c r="H254" s="26" t="str">
        <f>IF(OR(A254="",B254&lt;&gt;"Gasto"),"",IFERROR(VLOOKUP(C254,Presupuesto!$A$12:$B$21,2,FALSE()),""))</f>
        <v/>
      </c>
    </row>
    <row r="255" spans="1:8" x14ac:dyDescent="0.25">
      <c r="A255" s="27"/>
      <c r="B255" s="27"/>
      <c r="C255" s="27"/>
      <c r="D255" s="27"/>
      <c r="E255" s="27"/>
      <c r="F255" s="27"/>
      <c r="G255" s="7" t="str">
        <f t="shared" si="3"/>
        <v/>
      </c>
      <c r="H255" s="26" t="str">
        <f>IF(OR(A255="",B255&lt;&gt;"Gasto"),"",IFERROR(VLOOKUP(C255,Presupuesto!$A$12:$B$21,2,FALSE()),""))</f>
        <v/>
      </c>
    </row>
    <row r="256" spans="1:8" x14ac:dyDescent="0.25">
      <c r="A256" s="27"/>
      <c r="B256" s="27"/>
      <c r="C256" s="27"/>
      <c r="D256" s="27"/>
      <c r="E256" s="27"/>
      <c r="F256" s="27"/>
      <c r="G256" s="7" t="str">
        <f t="shared" si="3"/>
        <v/>
      </c>
      <c r="H256" s="26" t="str">
        <f>IF(OR(A256="",B256&lt;&gt;"Gasto"),"",IFERROR(VLOOKUP(C256,Presupuesto!$A$12:$B$21,2,FALSE()),""))</f>
        <v/>
      </c>
    </row>
    <row r="257" spans="1:8" x14ac:dyDescent="0.25">
      <c r="A257" s="27"/>
      <c r="B257" s="27"/>
      <c r="C257" s="27"/>
      <c r="D257" s="27"/>
      <c r="E257" s="27"/>
      <c r="F257" s="27"/>
      <c r="G257" s="7" t="str">
        <f t="shared" si="3"/>
        <v/>
      </c>
      <c r="H257" s="26" t="str">
        <f>IF(OR(A257="",B257&lt;&gt;"Gasto"),"",IFERROR(VLOOKUP(C257,Presupuesto!$A$12:$B$21,2,FALSE()),""))</f>
        <v/>
      </c>
    </row>
    <row r="258" spans="1:8" x14ac:dyDescent="0.25">
      <c r="A258" s="27"/>
      <c r="B258" s="27"/>
      <c r="C258" s="27"/>
      <c r="D258" s="27"/>
      <c r="E258" s="27"/>
      <c r="F258" s="27"/>
      <c r="G258" s="7" t="str">
        <f t="shared" si="3"/>
        <v/>
      </c>
      <c r="H258" s="26" t="str">
        <f>IF(OR(A258="",B258&lt;&gt;"Gasto"),"",IFERROR(VLOOKUP(C258,Presupuesto!$A$12:$B$21,2,FALSE()),""))</f>
        <v/>
      </c>
    </row>
    <row r="259" spans="1:8" x14ac:dyDescent="0.25">
      <c r="A259" s="27"/>
      <c r="B259" s="27"/>
      <c r="C259" s="27"/>
      <c r="D259" s="27"/>
      <c r="E259" s="27"/>
      <c r="F259" s="27"/>
      <c r="G259" s="7" t="str">
        <f t="shared" ref="G259:G322" si="4">IF(A259="","",MONTH(A259))</f>
        <v/>
      </c>
      <c r="H259" s="26" t="str">
        <f>IF(OR(A259="",B259&lt;&gt;"Gasto"),"",IFERROR(VLOOKUP(C259,Presupuesto!$A$12:$B$21,2,FALSE()),""))</f>
        <v/>
      </c>
    </row>
    <row r="260" spans="1:8" x14ac:dyDescent="0.25">
      <c r="A260" s="27"/>
      <c r="B260" s="27"/>
      <c r="C260" s="27"/>
      <c r="D260" s="27"/>
      <c r="E260" s="27"/>
      <c r="F260" s="27"/>
      <c r="G260" s="7" t="str">
        <f t="shared" si="4"/>
        <v/>
      </c>
      <c r="H260" s="26" t="str">
        <f>IF(OR(A260="",B260&lt;&gt;"Gasto"),"",IFERROR(VLOOKUP(C260,Presupuesto!$A$12:$B$21,2,FALSE()),""))</f>
        <v/>
      </c>
    </row>
    <row r="261" spans="1:8" x14ac:dyDescent="0.25">
      <c r="A261" s="27"/>
      <c r="B261" s="27"/>
      <c r="C261" s="27"/>
      <c r="D261" s="27"/>
      <c r="E261" s="27"/>
      <c r="F261" s="27"/>
      <c r="G261" s="7" t="str">
        <f t="shared" si="4"/>
        <v/>
      </c>
      <c r="H261" s="26" t="str">
        <f>IF(OR(A261="",B261&lt;&gt;"Gasto"),"",IFERROR(VLOOKUP(C261,Presupuesto!$A$12:$B$21,2,FALSE()),""))</f>
        <v/>
      </c>
    </row>
    <row r="262" spans="1:8" x14ac:dyDescent="0.25">
      <c r="A262" s="27"/>
      <c r="B262" s="27"/>
      <c r="C262" s="27"/>
      <c r="D262" s="27"/>
      <c r="E262" s="27"/>
      <c r="F262" s="27"/>
      <c r="G262" s="7" t="str">
        <f t="shared" si="4"/>
        <v/>
      </c>
      <c r="H262" s="26" t="str">
        <f>IF(OR(A262="",B262&lt;&gt;"Gasto"),"",IFERROR(VLOOKUP(C262,Presupuesto!$A$12:$B$21,2,FALSE()),""))</f>
        <v/>
      </c>
    </row>
    <row r="263" spans="1:8" x14ac:dyDescent="0.25">
      <c r="A263" s="27"/>
      <c r="B263" s="27"/>
      <c r="C263" s="27"/>
      <c r="D263" s="27"/>
      <c r="E263" s="27"/>
      <c r="F263" s="27"/>
      <c r="G263" s="7" t="str">
        <f t="shared" si="4"/>
        <v/>
      </c>
      <c r="H263" s="26" t="str">
        <f>IF(OR(A263="",B263&lt;&gt;"Gasto"),"",IFERROR(VLOOKUP(C263,Presupuesto!$A$12:$B$21,2,FALSE()),""))</f>
        <v/>
      </c>
    </row>
    <row r="264" spans="1:8" x14ac:dyDescent="0.25">
      <c r="A264" s="27"/>
      <c r="B264" s="27"/>
      <c r="C264" s="27"/>
      <c r="D264" s="27"/>
      <c r="E264" s="27"/>
      <c r="F264" s="27"/>
      <c r="G264" s="7" t="str">
        <f t="shared" si="4"/>
        <v/>
      </c>
      <c r="H264" s="26" t="str">
        <f>IF(OR(A264="",B264&lt;&gt;"Gasto"),"",IFERROR(VLOOKUP(C264,Presupuesto!$A$12:$B$21,2,FALSE()),""))</f>
        <v/>
      </c>
    </row>
    <row r="265" spans="1:8" x14ac:dyDescent="0.25">
      <c r="A265" s="27"/>
      <c r="B265" s="27"/>
      <c r="C265" s="27"/>
      <c r="D265" s="27"/>
      <c r="E265" s="27"/>
      <c r="F265" s="27"/>
      <c r="G265" s="7" t="str">
        <f t="shared" si="4"/>
        <v/>
      </c>
      <c r="H265" s="26" t="str">
        <f>IF(OR(A265="",B265&lt;&gt;"Gasto"),"",IFERROR(VLOOKUP(C265,Presupuesto!$A$12:$B$21,2,FALSE()),""))</f>
        <v/>
      </c>
    </row>
    <row r="266" spans="1:8" x14ac:dyDescent="0.25">
      <c r="A266" s="27"/>
      <c r="B266" s="27"/>
      <c r="C266" s="27"/>
      <c r="D266" s="27"/>
      <c r="E266" s="27"/>
      <c r="F266" s="27"/>
      <c r="G266" s="7" t="str">
        <f t="shared" si="4"/>
        <v/>
      </c>
      <c r="H266" s="26" t="str">
        <f>IF(OR(A266="",B266&lt;&gt;"Gasto"),"",IFERROR(VLOOKUP(C266,Presupuesto!$A$12:$B$21,2,FALSE()),""))</f>
        <v/>
      </c>
    </row>
    <row r="267" spans="1:8" x14ac:dyDescent="0.25">
      <c r="A267" s="27"/>
      <c r="B267" s="27"/>
      <c r="C267" s="27"/>
      <c r="D267" s="27"/>
      <c r="E267" s="27"/>
      <c r="F267" s="27"/>
      <c r="G267" s="7" t="str">
        <f t="shared" si="4"/>
        <v/>
      </c>
      <c r="H267" s="26" t="str">
        <f>IF(OR(A267="",B267&lt;&gt;"Gasto"),"",IFERROR(VLOOKUP(C267,Presupuesto!$A$12:$B$21,2,FALSE()),""))</f>
        <v/>
      </c>
    </row>
    <row r="268" spans="1:8" x14ac:dyDescent="0.25">
      <c r="A268" s="27"/>
      <c r="B268" s="27"/>
      <c r="C268" s="27"/>
      <c r="D268" s="27"/>
      <c r="E268" s="27"/>
      <c r="F268" s="27"/>
      <c r="G268" s="7" t="str">
        <f t="shared" si="4"/>
        <v/>
      </c>
      <c r="H268" s="26" t="str">
        <f>IF(OR(A268="",B268&lt;&gt;"Gasto"),"",IFERROR(VLOOKUP(C268,Presupuesto!$A$12:$B$21,2,FALSE()),""))</f>
        <v/>
      </c>
    </row>
    <row r="269" spans="1:8" x14ac:dyDescent="0.25">
      <c r="A269" s="27"/>
      <c r="B269" s="27"/>
      <c r="C269" s="27"/>
      <c r="D269" s="27"/>
      <c r="E269" s="27"/>
      <c r="F269" s="27"/>
      <c r="G269" s="7" t="str">
        <f t="shared" si="4"/>
        <v/>
      </c>
      <c r="H269" s="26" t="str">
        <f>IF(OR(A269="",B269&lt;&gt;"Gasto"),"",IFERROR(VLOOKUP(C269,Presupuesto!$A$12:$B$21,2,FALSE()),""))</f>
        <v/>
      </c>
    </row>
    <row r="270" spans="1:8" x14ac:dyDescent="0.25">
      <c r="A270" s="27"/>
      <c r="B270" s="27"/>
      <c r="C270" s="27"/>
      <c r="D270" s="27"/>
      <c r="E270" s="27"/>
      <c r="F270" s="27"/>
      <c r="G270" s="7" t="str">
        <f t="shared" si="4"/>
        <v/>
      </c>
      <c r="H270" s="26" t="str">
        <f>IF(OR(A270="",B270&lt;&gt;"Gasto"),"",IFERROR(VLOOKUP(C270,Presupuesto!$A$12:$B$21,2,FALSE()),""))</f>
        <v/>
      </c>
    </row>
    <row r="271" spans="1:8" x14ac:dyDescent="0.25">
      <c r="A271" s="27"/>
      <c r="B271" s="27"/>
      <c r="C271" s="27"/>
      <c r="D271" s="27"/>
      <c r="E271" s="27"/>
      <c r="F271" s="27"/>
      <c r="G271" s="7" t="str">
        <f t="shared" si="4"/>
        <v/>
      </c>
      <c r="H271" s="26" t="str">
        <f>IF(OR(A271="",B271&lt;&gt;"Gasto"),"",IFERROR(VLOOKUP(C271,Presupuesto!$A$12:$B$21,2,FALSE()),""))</f>
        <v/>
      </c>
    </row>
    <row r="272" spans="1:8" x14ac:dyDescent="0.25">
      <c r="A272" s="27"/>
      <c r="B272" s="27"/>
      <c r="C272" s="27"/>
      <c r="D272" s="27"/>
      <c r="E272" s="27"/>
      <c r="F272" s="27"/>
      <c r="G272" s="7" t="str">
        <f t="shared" si="4"/>
        <v/>
      </c>
      <c r="H272" s="26" t="str">
        <f>IF(OR(A272="",B272&lt;&gt;"Gasto"),"",IFERROR(VLOOKUP(C272,Presupuesto!$A$12:$B$21,2,FALSE()),""))</f>
        <v/>
      </c>
    </row>
    <row r="273" spans="1:8" x14ac:dyDescent="0.25">
      <c r="A273" s="27"/>
      <c r="B273" s="27"/>
      <c r="C273" s="27"/>
      <c r="D273" s="27"/>
      <c r="E273" s="27"/>
      <c r="F273" s="27"/>
      <c r="G273" s="7" t="str">
        <f t="shared" si="4"/>
        <v/>
      </c>
      <c r="H273" s="26" t="str">
        <f>IF(OR(A273="",B273&lt;&gt;"Gasto"),"",IFERROR(VLOOKUP(C273,Presupuesto!$A$12:$B$21,2,FALSE()),""))</f>
        <v/>
      </c>
    </row>
    <row r="274" spans="1:8" x14ac:dyDescent="0.25">
      <c r="A274" s="27"/>
      <c r="B274" s="27"/>
      <c r="C274" s="27"/>
      <c r="D274" s="27"/>
      <c r="E274" s="27"/>
      <c r="F274" s="27"/>
      <c r="G274" s="7" t="str">
        <f t="shared" si="4"/>
        <v/>
      </c>
      <c r="H274" s="26" t="str">
        <f>IF(OR(A274="",B274&lt;&gt;"Gasto"),"",IFERROR(VLOOKUP(C274,Presupuesto!$A$12:$B$21,2,FALSE()),""))</f>
        <v/>
      </c>
    </row>
    <row r="275" spans="1:8" x14ac:dyDescent="0.25">
      <c r="A275" s="27"/>
      <c r="B275" s="27"/>
      <c r="C275" s="27"/>
      <c r="D275" s="27"/>
      <c r="E275" s="27"/>
      <c r="F275" s="27"/>
      <c r="G275" s="7" t="str">
        <f t="shared" si="4"/>
        <v/>
      </c>
      <c r="H275" s="26" t="str">
        <f>IF(OR(A275="",B275&lt;&gt;"Gasto"),"",IFERROR(VLOOKUP(C275,Presupuesto!$A$12:$B$21,2,FALSE()),""))</f>
        <v/>
      </c>
    </row>
    <row r="276" spans="1:8" x14ac:dyDescent="0.25">
      <c r="A276" s="27"/>
      <c r="B276" s="27"/>
      <c r="C276" s="27"/>
      <c r="D276" s="27"/>
      <c r="E276" s="27"/>
      <c r="F276" s="27"/>
      <c r="G276" s="7" t="str">
        <f t="shared" si="4"/>
        <v/>
      </c>
      <c r="H276" s="26" t="str">
        <f>IF(OR(A276="",B276&lt;&gt;"Gasto"),"",IFERROR(VLOOKUP(C276,Presupuesto!$A$12:$B$21,2,FALSE()),""))</f>
        <v/>
      </c>
    </row>
    <row r="277" spans="1:8" x14ac:dyDescent="0.25">
      <c r="A277" s="27"/>
      <c r="B277" s="27"/>
      <c r="C277" s="27"/>
      <c r="D277" s="27"/>
      <c r="E277" s="27"/>
      <c r="F277" s="27"/>
      <c r="G277" s="7" t="str">
        <f t="shared" si="4"/>
        <v/>
      </c>
      <c r="H277" s="26" t="str">
        <f>IF(OR(A277="",B277&lt;&gt;"Gasto"),"",IFERROR(VLOOKUP(C277,Presupuesto!$A$12:$B$21,2,FALSE()),""))</f>
        <v/>
      </c>
    </row>
    <row r="278" spans="1:8" x14ac:dyDescent="0.25">
      <c r="A278" s="27"/>
      <c r="B278" s="27"/>
      <c r="C278" s="27"/>
      <c r="D278" s="27"/>
      <c r="E278" s="27"/>
      <c r="F278" s="27"/>
      <c r="G278" s="7" t="str">
        <f t="shared" si="4"/>
        <v/>
      </c>
      <c r="H278" s="26" t="str">
        <f>IF(OR(A278="",B278&lt;&gt;"Gasto"),"",IFERROR(VLOOKUP(C278,Presupuesto!$A$12:$B$21,2,FALSE()),""))</f>
        <v/>
      </c>
    </row>
    <row r="279" spans="1:8" x14ac:dyDescent="0.25">
      <c r="A279" s="27"/>
      <c r="B279" s="27"/>
      <c r="C279" s="27"/>
      <c r="D279" s="27"/>
      <c r="E279" s="27"/>
      <c r="F279" s="27"/>
      <c r="G279" s="7" t="str">
        <f t="shared" si="4"/>
        <v/>
      </c>
      <c r="H279" s="26" t="str">
        <f>IF(OR(A279="",B279&lt;&gt;"Gasto"),"",IFERROR(VLOOKUP(C279,Presupuesto!$A$12:$B$21,2,FALSE()),""))</f>
        <v/>
      </c>
    </row>
    <row r="280" spans="1:8" x14ac:dyDescent="0.25">
      <c r="A280" s="27"/>
      <c r="B280" s="27"/>
      <c r="C280" s="27"/>
      <c r="D280" s="27"/>
      <c r="E280" s="27"/>
      <c r="F280" s="27"/>
      <c r="G280" s="7" t="str">
        <f t="shared" si="4"/>
        <v/>
      </c>
      <c r="H280" s="26" t="str">
        <f>IF(OR(A280="",B280&lt;&gt;"Gasto"),"",IFERROR(VLOOKUP(C280,Presupuesto!$A$12:$B$21,2,FALSE()),""))</f>
        <v/>
      </c>
    </row>
    <row r="281" spans="1:8" x14ac:dyDescent="0.25">
      <c r="A281" s="27"/>
      <c r="B281" s="27"/>
      <c r="C281" s="27"/>
      <c r="D281" s="27"/>
      <c r="E281" s="27"/>
      <c r="F281" s="27"/>
      <c r="G281" s="7" t="str">
        <f t="shared" si="4"/>
        <v/>
      </c>
      <c r="H281" s="26" t="str">
        <f>IF(OR(A281="",B281&lt;&gt;"Gasto"),"",IFERROR(VLOOKUP(C281,Presupuesto!$A$12:$B$21,2,FALSE()),""))</f>
        <v/>
      </c>
    </row>
    <row r="282" spans="1:8" x14ac:dyDescent="0.25">
      <c r="A282" s="27"/>
      <c r="B282" s="27"/>
      <c r="C282" s="27"/>
      <c r="D282" s="27"/>
      <c r="E282" s="27"/>
      <c r="F282" s="27"/>
      <c r="G282" s="7" t="str">
        <f t="shared" si="4"/>
        <v/>
      </c>
      <c r="H282" s="26" t="str">
        <f>IF(OR(A282="",B282&lt;&gt;"Gasto"),"",IFERROR(VLOOKUP(C282,Presupuesto!$A$12:$B$21,2,FALSE()),""))</f>
        <v/>
      </c>
    </row>
    <row r="283" spans="1:8" x14ac:dyDescent="0.25">
      <c r="A283" s="27"/>
      <c r="B283" s="27"/>
      <c r="C283" s="27"/>
      <c r="D283" s="27"/>
      <c r="E283" s="27"/>
      <c r="F283" s="27"/>
      <c r="G283" s="7" t="str">
        <f t="shared" si="4"/>
        <v/>
      </c>
      <c r="H283" s="26" t="str">
        <f>IF(OR(A283="",B283&lt;&gt;"Gasto"),"",IFERROR(VLOOKUP(C283,Presupuesto!$A$12:$B$21,2,FALSE()),""))</f>
        <v/>
      </c>
    </row>
    <row r="284" spans="1:8" x14ac:dyDescent="0.25">
      <c r="A284" s="27"/>
      <c r="B284" s="27"/>
      <c r="C284" s="27"/>
      <c r="D284" s="27"/>
      <c r="E284" s="27"/>
      <c r="F284" s="27"/>
      <c r="G284" s="7" t="str">
        <f t="shared" si="4"/>
        <v/>
      </c>
      <c r="H284" s="26" t="str">
        <f>IF(OR(A284="",B284&lt;&gt;"Gasto"),"",IFERROR(VLOOKUP(C284,Presupuesto!$A$12:$B$21,2,FALSE()),""))</f>
        <v/>
      </c>
    </row>
    <row r="285" spans="1:8" x14ac:dyDescent="0.25">
      <c r="A285" s="27"/>
      <c r="B285" s="27"/>
      <c r="C285" s="27"/>
      <c r="D285" s="27"/>
      <c r="E285" s="27"/>
      <c r="F285" s="27"/>
      <c r="G285" s="7" t="str">
        <f t="shared" si="4"/>
        <v/>
      </c>
      <c r="H285" s="26" t="str">
        <f>IF(OR(A285="",B285&lt;&gt;"Gasto"),"",IFERROR(VLOOKUP(C285,Presupuesto!$A$12:$B$21,2,FALSE()),""))</f>
        <v/>
      </c>
    </row>
    <row r="286" spans="1:8" x14ac:dyDescent="0.25">
      <c r="A286" s="27"/>
      <c r="B286" s="27"/>
      <c r="C286" s="27"/>
      <c r="D286" s="27"/>
      <c r="E286" s="27"/>
      <c r="F286" s="27"/>
      <c r="G286" s="7" t="str">
        <f t="shared" si="4"/>
        <v/>
      </c>
      <c r="H286" s="26" t="str">
        <f>IF(OR(A286="",B286&lt;&gt;"Gasto"),"",IFERROR(VLOOKUP(C286,Presupuesto!$A$12:$B$21,2,FALSE()),""))</f>
        <v/>
      </c>
    </row>
    <row r="287" spans="1:8" x14ac:dyDescent="0.25">
      <c r="A287" s="27"/>
      <c r="B287" s="27"/>
      <c r="C287" s="27"/>
      <c r="D287" s="27"/>
      <c r="E287" s="27"/>
      <c r="F287" s="27"/>
      <c r="G287" s="7" t="str">
        <f t="shared" si="4"/>
        <v/>
      </c>
      <c r="H287" s="26" t="str">
        <f>IF(OR(A287="",B287&lt;&gt;"Gasto"),"",IFERROR(VLOOKUP(C287,Presupuesto!$A$12:$B$21,2,FALSE()),""))</f>
        <v/>
      </c>
    </row>
    <row r="288" spans="1:8" x14ac:dyDescent="0.25">
      <c r="A288" s="27"/>
      <c r="B288" s="27"/>
      <c r="C288" s="27"/>
      <c r="D288" s="27"/>
      <c r="E288" s="27"/>
      <c r="F288" s="27"/>
      <c r="G288" s="7" t="str">
        <f t="shared" si="4"/>
        <v/>
      </c>
      <c r="H288" s="26" t="str">
        <f>IF(OR(A288="",B288&lt;&gt;"Gasto"),"",IFERROR(VLOOKUP(C288,Presupuesto!$A$12:$B$21,2,FALSE()),""))</f>
        <v/>
      </c>
    </row>
    <row r="289" spans="1:8" x14ac:dyDescent="0.25">
      <c r="A289" s="27"/>
      <c r="B289" s="27"/>
      <c r="C289" s="27"/>
      <c r="D289" s="27"/>
      <c r="E289" s="27"/>
      <c r="F289" s="27"/>
      <c r="G289" s="7" t="str">
        <f t="shared" si="4"/>
        <v/>
      </c>
      <c r="H289" s="26" t="str">
        <f>IF(OR(A289="",B289&lt;&gt;"Gasto"),"",IFERROR(VLOOKUP(C289,Presupuesto!$A$12:$B$21,2,FALSE()),""))</f>
        <v/>
      </c>
    </row>
    <row r="290" spans="1:8" x14ac:dyDescent="0.25">
      <c r="A290" s="27"/>
      <c r="B290" s="27"/>
      <c r="C290" s="27"/>
      <c r="D290" s="27"/>
      <c r="E290" s="27"/>
      <c r="F290" s="27"/>
      <c r="G290" s="7" t="str">
        <f t="shared" si="4"/>
        <v/>
      </c>
      <c r="H290" s="26" t="str">
        <f>IF(OR(A290="",B290&lt;&gt;"Gasto"),"",IFERROR(VLOOKUP(C290,Presupuesto!$A$12:$B$21,2,FALSE()),""))</f>
        <v/>
      </c>
    </row>
    <row r="291" spans="1:8" x14ac:dyDescent="0.25">
      <c r="A291" s="27"/>
      <c r="B291" s="27"/>
      <c r="C291" s="27"/>
      <c r="D291" s="27"/>
      <c r="E291" s="27"/>
      <c r="F291" s="27"/>
      <c r="G291" s="7" t="str">
        <f t="shared" si="4"/>
        <v/>
      </c>
      <c r="H291" s="26" t="str">
        <f>IF(OR(A291="",B291&lt;&gt;"Gasto"),"",IFERROR(VLOOKUP(C291,Presupuesto!$A$12:$B$21,2,FALSE()),""))</f>
        <v/>
      </c>
    </row>
    <row r="292" spans="1:8" x14ac:dyDescent="0.25">
      <c r="A292" s="27"/>
      <c r="B292" s="27"/>
      <c r="C292" s="27"/>
      <c r="D292" s="27"/>
      <c r="E292" s="27"/>
      <c r="F292" s="27"/>
      <c r="G292" s="7" t="str">
        <f t="shared" si="4"/>
        <v/>
      </c>
      <c r="H292" s="26" t="str">
        <f>IF(OR(A292="",B292&lt;&gt;"Gasto"),"",IFERROR(VLOOKUP(C292,Presupuesto!$A$12:$B$21,2,FALSE()),""))</f>
        <v/>
      </c>
    </row>
    <row r="293" spans="1:8" x14ac:dyDescent="0.25">
      <c r="A293" s="27"/>
      <c r="B293" s="27"/>
      <c r="C293" s="27"/>
      <c r="D293" s="27"/>
      <c r="E293" s="27"/>
      <c r="F293" s="27"/>
      <c r="G293" s="7" t="str">
        <f t="shared" si="4"/>
        <v/>
      </c>
      <c r="H293" s="26" t="str">
        <f>IF(OR(A293="",B293&lt;&gt;"Gasto"),"",IFERROR(VLOOKUP(C293,Presupuesto!$A$12:$B$21,2,FALSE()),""))</f>
        <v/>
      </c>
    </row>
    <row r="294" spans="1:8" x14ac:dyDescent="0.25">
      <c r="A294" s="27"/>
      <c r="B294" s="27"/>
      <c r="C294" s="27"/>
      <c r="D294" s="27"/>
      <c r="E294" s="27"/>
      <c r="F294" s="27"/>
      <c r="G294" s="7" t="str">
        <f t="shared" si="4"/>
        <v/>
      </c>
      <c r="H294" s="26" t="str">
        <f>IF(OR(A294="",B294&lt;&gt;"Gasto"),"",IFERROR(VLOOKUP(C294,Presupuesto!$A$12:$B$21,2,FALSE()),""))</f>
        <v/>
      </c>
    </row>
    <row r="295" spans="1:8" x14ac:dyDescent="0.25">
      <c r="A295" s="27"/>
      <c r="B295" s="27"/>
      <c r="C295" s="27"/>
      <c r="D295" s="27"/>
      <c r="E295" s="27"/>
      <c r="F295" s="27"/>
      <c r="G295" s="7" t="str">
        <f t="shared" si="4"/>
        <v/>
      </c>
      <c r="H295" s="26" t="str">
        <f>IF(OR(A295="",B295&lt;&gt;"Gasto"),"",IFERROR(VLOOKUP(C295,Presupuesto!$A$12:$B$21,2,FALSE()),""))</f>
        <v/>
      </c>
    </row>
    <row r="296" spans="1:8" x14ac:dyDescent="0.25">
      <c r="A296" s="27"/>
      <c r="B296" s="27"/>
      <c r="C296" s="27"/>
      <c r="D296" s="27"/>
      <c r="E296" s="27"/>
      <c r="F296" s="27"/>
      <c r="G296" s="7" t="str">
        <f t="shared" si="4"/>
        <v/>
      </c>
      <c r="H296" s="26" t="str">
        <f>IF(OR(A296="",B296&lt;&gt;"Gasto"),"",IFERROR(VLOOKUP(C296,Presupuesto!$A$12:$B$21,2,FALSE()),""))</f>
        <v/>
      </c>
    </row>
    <row r="297" spans="1:8" x14ac:dyDescent="0.25">
      <c r="A297" s="27"/>
      <c r="B297" s="27"/>
      <c r="C297" s="27"/>
      <c r="D297" s="27"/>
      <c r="E297" s="27"/>
      <c r="F297" s="27"/>
      <c r="G297" s="7" t="str">
        <f t="shared" si="4"/>
        <v/>
      </c>
      <c r="H297" s="26" t="str">
        <f>IF(OR(A297="",B297&lt;&gt;"Gasto"),"",IFERROR(VLOOKUP(C297,Presupuesto!$A$12:$B$21,2,FALSE()),""))</f>
        <v/>
      </c>
    </row>
    <row r="298" spans="1:8" x14ac:dyDescent="0.25">
      <c r="A298" s="27"/>
      <c r="B298" s="27"/>
      <c r="C298" s="27"/>
      <c r="D298" s="27"/>
      <c r="E298" s="27"/>
      <c r="F298" s="27"/>
      <c r="G298" s="7" t="str">
        <f t="shared" si="4"/>
        <v/>
      </c>
      <c r="H298" s="26" t="str">
        <f>IF(OR(A298="",B298&lt;&gt;"Gasto"),"",IFERROR(VLOOKUP(C298,Presupuesto!$A$12:$B$21,2,FALSE()),""))</f>
        <v/>
      </c>
    </row>
    <row r="299" spans="1:8" x14ac:dyDescent="0.25">
      <c r="A299" s="27"/>
      <c r="B299" s="27"/>
      <c r="C299" s="27"/>
      <c r="D299" s="27"/>
      <c r="E299" s="27"/>
      <c r="F299" s="27"/>
      <c r="G299" s="7" t="str">
        <f t="shared" si="4"/>
        <v/>
      </c>
      <c r="H299" s="26" t="str">
        <f>IF(OR(A299="",B299&lt;&gt;"Gasto"),"",IFERROR(VLOOKUP(C299,Presupuesto!$A$12:$B$21,2,FALSE()),""))</f>
        <v/>
      </c>
    </row>
    <row r="300" spans="1:8" x14ac:dyDescent="0.25">
      <c r="A300" s="27"/>
      <c r="B300" s="27"/>
      <c r="C300" s="27"/>
      <c r="D300" s="27"/>
      <c r="E300" s="27"/>
      <c r="F300" s="27"/>
      <c r="G300" s="7" t="str">
        <f t="shared" si="4"/>
        <v/>
      </c>
      <c r="H300" s="26" t="str">
        <f>IF(OR(A300="",B300&lt;&gt;"Gasto"),"",IFERROR(VLOOKUP(C300,Presupuesto!$A$12:$B$21,2,FALSE()),""))</f>
        <v/>
      </c>
    </row>
    <row r="301" spans="1:8" x14ac:dyDescent="0.25">
      <c r="A301" s="27"/>
      <c r="B301" s="27"/>
      <c r="C301" s="27"/>
      <c r="D301" s="27"/>
      <c r="E301" s="27"/>
      <c r="F301" s="27"/>
      <c r="G301" s="7" t="str">
        <f t="shared" si="4"/>
        <v/>
      </c>
      <c r="H301" s="26" t="str">
        <f>IF(OR(A301="",B301&lt;&gt;"Gasto"),"",IFERROR(VLOOKUP(C301,Presupuesto!$A$12:$B$21,2,FALSE()),""))</f>
        <v/>
      </c>
    </row>
    <row r="302" spans="1:8" x14ac:dyDescent="0.25">
      <c r="A302" s="27"/>
      <c r="B302" s="27"/>
      <c r="C302" s="27"/>
      <c r="D302" s="27"/>
      <c r="E302" s="27"/>
      <c r="F302" s="27"/>
      <c r="G302" s="7" t="str">
        <f t="shared" si="4"/>
        <v/>
      </c>
      <c r="H302" s="26" t="str">
        <f>IF(OR(A302="",B302&lt;&gt;"Gasto"),"",IFERROR(VLOOKUP(C302,Presupuesto!$A$12:$B$21,2,FALSE()),""))</f>
        <v/>
      </c>
    </row>
    <row r="303" spans="1:8" x14ac:dyDescent="0.25">
      <c r="A303" s="27"/>
      <c r="B303" s="27"/>
      <c r="C303" s="27"/>
      <c r="D303" s="27"/>
      <c r="E303" s="27"/>
      <c r="F303" s="27"/>
      <c r="G303" s="7" t="str">
        <f t="shared" si="4"/>
        <v/>
      </c>
      <c r="H303" s="26" t="str">
        <f>IF(OR(A303="",B303&lt;&gt;"Gasto"),"",IFERROR(VLOOKUP(C303,Presupuesto!$A$12:$B$21,2,FALSE()),""))</f>
        <v/>
      </c>
    </row>
    <row r="304" spans="1:8" x14ac:dyDescent="0.25">
      <c r="A304" s="27"/>
      <c r="B304" s="27"/>
      <c r="C304" s="27"/>
      <c r="D304" s="27"/>
      <c r="E304" s="27"/>
      <c r="F304" s="27"/>
      <c r="G304" s="7" t="str">
        <f t="shared" si="4"/>
        <v/>
      </c>
      <c r="H304" s="26" t="str">
        <f>IF(OR(A304="",B304&lt;&gt;"Gasto"),"",IFERROR(VLOOKUP(C304,Presupuesto!$A$12:$B$21,2,FALSE()),""))</f>
        <v/>
      </c>
    </row>
    <row r="305" spans="1:8" x14ac:dyDescent="0.25">
      <c r="A305" s="27"/>
      <c r="B305" s="27"/>
      <c r="C305" s="27"/>
      <c r="D305" s="27"/>
      <c r="E305" s="27"/>
      <c r="F305" s="27"/>
      <c r="G305" s="7" t="str">
        <f t="shared" si="4"/>
        <v/>
      </c>
      <c r="H305" s="26" t="str">
        <f>IF(OR(A305="",B305&lt;&gt;"Gasto"),"",IFERROR(VLOOKUP(C305,Presupuesto!$A$12:$B$21,2,FALSE()),""))</f>
        <v/>
      </c>
    </row>
    <row r="306" spans="1:8" x14ac:dyDescent="0.25">
      <c r="A306" s="27"/>
      <c r="B306" s="27"/>
      <c r="C306" s="27"/>
      <c r="D306" s="27"/>
      <c r="E306" s="27"/>
      <c r="F306" s="27"/>
      <c r="G306" s="7" t="str">
        <f t="shared" si="4"/>
        <v/>
      </c>
      <c r="H306" s="26" t="str">
        <f>IF(OR(A306="",B306&lt;&gt;"Gasto"),"",IFERROR(VLOOKUP(C306,Presupuesto!$A$12:$B$21,2,FALSE()),""))</f>
        <v/>
      </c>
    </row>
    <row r="307" spans="1:8" x14ac:dyDescent="0.25">
      <c r="A307" s="27"/>
      <c r="B307" s="27"/>
      <c r="C307" s="27"/>
      <c r="D307" s="27"/>
      <c r="E307" s="27"/>
      <c r="F307" s="27"/>
      <c r="G307" s="7" t="str">
        <f t="shared" si="4"/>
        <v/>
      </c>
      <c r="H307" s="26" t="str">
        <f>IF(OR(A307="",B307&lt;&gt;"Gasto"),"",IFERROR(VLOOKUP(C307,Presupuesto!$A$12:$B$21,2,FALSE()),""))</f>
        <v/>
      </c>
    </row>
    <row r="308" spans="1:8" x14ac:dyDescent="0.25">
      <c r="A308" s="27"/>
      <c r="B308" s="27"/>
      <c r="C308" s="27"/>
      <c r="D308" s="27"/>
      <c r="E308" s="27"/>
      <c r="F308" s="27"/>
      <c r="G308" s="7" t="str">
        <f t="shared" si="4"/>
        <v/>
      </c>
      <c r="H308" s="26" t="str">
        <f>IF(OR(A308="",B308&lt;&gt;"Gasto"),"",IFERROR(VLOOKUP(C308,Presupuesto!$A$12:$B$21,2,FALSE()),""))</f>
        <v/>
      </c>
    </row>
    <row r="309" spans="1:8" x14ac:dyDescent="0.25">
      <c r="A309" s="27"/>
      <c r="B309" s="27"/>
      <c r="C309" s="27"/>
      <c r="D309" s="27"/>
      <c r="E309" s="27"/>
      <c r="F309" s="27"/>
      <c r="G309" s="7" t="str">
        <f t="shared" si="4"/>
        <v/>
      </c>
      <c r="H309" s="26" t="str">
        <f>IF(OR(A309="",B309&lt;&gt;"Gasto"),"",IFERROR(VLOOKUP(C309,Presupuesto!$A$12:$B$21,2,FALSE()),""))</f>
        <v/>
      </c>
    </row>
    <row r="310" spans="1:8" x14ac:dyDescent="0.25">
      <c r="A310" s="27"/>
      <c r="B310" s="27"/>
      <c r="C310" s="27"/>
      <c r="D310" s="27"/>
      <c r="E310" s="27"/>
      <c r="F310" s="27"/>
      <c r="G310" s="7" t="str">
        <f t="shared" si="4"/>
        <v/>
      </c>
      <c r="H310" s="26" t="str">
        <f>IF(OR(A310="",B310&lt;&gt;"Gasto"),"",IFERROR(VLOOKUP(C310,Presupuesto!$A$12:$B$21,2,FALSE()),""))</f>
        <v/>
      </c>
    </row>
    <row r="311" spans="1:8" x14ac:dyDescent="0.25">
      <c r="A311" s="27"/>
      <c r="B311" s="27"/>
      <c r="C311" s="27"/>
      <c r="D311" s="27"/>
      <c r="E311" s="27"/>
      <c r="F311" s="27"/>
      <c r="G311" s="7" t="str">
        <f t="shared" si="4"/>
        <v/>
      </c>
      <c r="H311" s="26" t="str">
        <f>IF(OR(A311="",B311&lt;&gt;"Gasto"),"",IFERROR(VLOOKUP(C311,Presupuesto!$A$12:$B$21,2,FALSE()),""))</f>
        <v/>
      </c>
    </row>
    <row r="312" spans="1:8" x14ac:dyDescent="0.25">
      <c r="A312" s="27"/>
      <c r="B312" s="27"/>
      <c r="C312" s="27"/>
      <c r="D312" s="27"/>
      <c r="E312" s="27"/>
      <c r="F312" s="27"/>
      <c r="G312" s="7" t="str">
        <f t="shared" si="4"/>
        <v/>
      </c>
      <c r="H312" s="26" t="str">
        <f>IF(OR(A312="",B312&lt;&gt;"Gasto"),"",IFERROR(VLOOKUP(C312,Presupuesto!$A$12:$B$21,2,FALSE()),""))</f>
        <v/>
      </c>
    </row>
    <row r="313" spans="1:8" x14ac:dyDescent="0.25">
      <c r="A313" s="27"/>
      <c r="B313" s="27"/>
      <c r="C313" s="27"/>
      <c r="D313" s="27"/>
      <c r="E313" s="27"/>
      <c r="F313" s="27"/>
      <c r="G313" s="7" t="str">
        <f t="shared" si="4"/>
        <v/>
      </c>
      <c r="H313" s="26" t="str">
        <f>IF(OR(A313="",B313&lt;&gt;"Gasto"),"",IFERROR(VLOOKUP(C313,Presupuesto!$A$12:$B$21,2,FALSE()),""))</f>
        <v/>
      </c>
    </row>
    <row r="314" spans="1:8" x14ac:dyDescent="0.25">
      <c r="A314" s="27"/>
      <c r="B314" s="27"/>
      <c r="C314" s="27"/>
      <c r="D314" s="27"/>
      <c r="E314" s="27"/>
      <c r="F314" s="27"/>
      <c r="G314" s="7" t="str">
        <f t="shared" si="4"/>
        <v/>
      </c>
      <c r="H314" s="26" t="str">
        <f>IF(OR(A314="",B314&lt;&gt;"Gasto"),"",IFERROR(VLOOKUP(C314,Presupuesto!$A$12:$B$21,2,FALSE()),""))</f>
        <v/>
      </c>
    </row>
    <row r="315" spans="1:8" x14ac:dyDescent="0.25">
      <c r="A315" s="27"/>
      <c r="B315" s="27"/>
      <c r="C315" s="27"/>
      <c r="D315" s="27"/>
      <c r="E315" s="27"/>
      <c r="F315" s="27"/>
      <c r="G315" s="7" t="str">
        <f t="shared" si="4"/>
        <v/>
      </c>
      <c r="H315" s="26" t="str">
        <f>IF(OR(A315="",B315&lt;&gt;"Gasto"),"",IFERROR(VLOOKUP(C315,Presupuesto!$A$12:$B$21,2,FALSE()),""))</f>
        <v/>
      </c>
    </row>
    <row r="316" spans="1:8" x14ac:dyDescent="0.25">
      <c r="A316" s="27"/>
      <c r="B316" s="27"/>
      <c r="C316" s="27"/>
      <c r="D316" s="27"/>
      <c r="E316" s="27"/>
      <c r="F316" s="27"/>
      <c r="G316" s="7" t="str">
        <f t="shared" si="4"/>
        <v/>
      </c>
      <c r="H316" s="26" t="str">
        <f>IF(OR(A316="",B316&lt;&gt;"Gasto"),"",IFERROR(VLOOKUP(C316,Presupuesto!$A$12:$B$21,2,FALSE()),""))</f>
        <v/>
      </c>
    </row>
    <row r="317" spans="1:8" x14ac:dyDescent="0.25">
      <c r="A317" s="27"/>
      <c r="B317" s="27"/>
      <c r="C317" s="27"/>
      <c r="D317" s="27"/>
      <c r="E317" s="27"/>
      <c r="F317" s="27"/>
      <c r="G317" s="7" t="str">
        <f t="shared" si="4"/>
        <v/>
      </c>
      <c r="H317" s="26" t="str">
        <f>IF(OR(A317="",B317&lt;&gt;"Gasto"),"",IFERROR(VLOOKUP(C317,Presupuesto!$A$12:$B$21,2,FALSE()),""))</f>
        <v/>
      </c>
    </row>
    <row r="318" spans="1:8" x14ac:dyDescent="0.25">
      <c r="A318" s="27"/>
      <c r="B318" s="27"/>
      <c r="C318" s="27"/>
      <c r="D318" s="27"/>
      <c r="E318" s="27"/>
      <c r="F318" s="27"/>
      <c r="G318" s="7" t="str">
        <f t="shared" si="4"/>
        <v/>
      </c>
      <c r="H318" s="26" t="str">
        <f>IF(OR(A318="",B318&lt;&gt;"Gasto"),"",IFERROR(VLOOKUP(C318,Presupuesto!$A$12:$B$21,2,FALSE()),""))</f>
        <v/>
      </c>
    </row>
    <row r="319" spans="1:8" x14ac:dyDescent="0.25">
      <c r="A319" s="27"/>
      <c r="B319" s="27"/>
      <c r="C319" s="27"/>
      <c r="D319" s="27"/>
      <c r="E319" s="27"/>
      <c r="F319" s="27"/>
      <c r="G319" s="7" t="str">
        <f t="shared" si="4"/>
        <v/>
      </c>
      <c r="H319" s="26" t="str">
        <f>IF(OR(A319="",B319&lt;&gt;"Gasto"),"",IFERROR(VLOOKUP(C319,Presupuesto!$A$12:$B$21,2,FALSE()),""))</f>
        <v/>
      </c>
    </row>
    <row r="320" spans="1:8" x14ac:dyDescent="0.25">
      <c r="A320" s="27"/>
      <c r="B320" s="27"/>
      <c r="C320" s="27"/>
      <c r="D320" s="27"/>
      <c r="E320" s="27"/>
      <c r="F320" s="27"/>
      <c r="G320" s="7" t="str">
        <f t="shared" si="4"/>
        <v/>
      </c>
      <c r="H320" s="26" t="str">
        <f>IF(OR(A320="",B320&lt;&gt;"Gasto"),"",IFERROR(VLOOKUP(C320,Presupuesto!$A$12:$B$21,2,FALSE()),""))</f>
        <v/>
      </c>
    </row>
    <row r="321" spans="1:8" x14ac:dyDescent="0.25">
      <c r="A321" s="27"/>
      <c r="B321" s="27"/>
      <c r="C321" s="27"/>
      <c r="D321" s="27"/>
      <c r="E321" s="27"/>
      <c r="F321" s="27"/>
      <c r="G321" s="7" t="str">
        <f t="shared" si="4"/>
        <v/>
      </c>
      <c r="H321" s="26" t="str">
        <f>IF(OR(A321="",B321&lt;&gt;"Gasto"),"",IFERROR(VLOOKUP(C321,Presupuesto!$A$12:$B$21,2,FALSE()),""))</f>
        <v/>
      </c>
    </row>
    <row r="322" spans="1:8" x14ac:dyDescent="0.25">
      <c r="A322" s="27"/>
      <c r="B322" s="27"/>
      <c r="C322" s="27"/>
      <c r="D322" s="27"/>
      <c r="E322" s="27"/>
      <c r="F322" s="27"/>
      <c r="G322" s="7" t="str">
        <f t="shared" si="4"/>
        <v/>
      </c>
      <c r="H322" s="26" t="str">
        <f>IF(OR(A322="",B322&lt;&gt;"Gasto"),"",IFERROR(VLOOKUP(C322,Presupuesto!$A$12:$B$21,2,FALSE()),""))</f>
        <v/>
      </c>
    </row>
    <row r="323" spans="1:8" x14ac:dyDescent="0.25">
      <c r="A323" s="27"/>
      <c r="B323" s="27"/>
      <c r="C323" s="27"/>
      <c r="D323" s="27"/>
      <c r="E323" s="27"/>
      <c r="F323" s="27"/>
      <c r="G323" s="7" t="str">
        <f t="shared" ref="G323:G386" si="5">IF(A323="","",MONTH(A323))</f>
        <v/>
      </c>
      <c r="H323" s="26" t="str">
        <f>IF(OR(A323="",B323&lt;&gt;"Gasto"),"",IFERROR(VLOOKUP(C323,Presupuesto!$A$12:$B$21,2,FALSE()),""))</f>
        <v/>
      </c>
    </row>
    <row r="324" spans="1:8" x14ac:dyDescent="0.25">
      <c r="A324" s="27"/>
      <c r="B324" s="27"/>
      <c r="C324" s="27"/>
      <c r="D324" s="27"/>
      <c r="E324" s="27"/>
      <c r="F324" s="27"/>
      <c r="G324" s="7" t="str">
        <f t="shared" si="5"/>
        <v/>
      </c>
      <c r="H324" s="26" t="str">
        <f>IF(OR(A324="",B324&lt;&gt;"Gasto"),"",IFERROR(VLOOKUP(C324,Presupuesto!$A$12:$B$21,2,FALSE()),""))</f>
        <v/>
      </c>
    </row>
    <row r="325" spans="1:8" x14ac:dyDescent="0.25">
      <c r="A325" s="27"/>
      <c r="B325" s="27"/>
      <c r="C325" s="27"/>
      <c r="D325" s="27"/>
      <c r="E325" s="27"/>
      <c r="F325" s="27"/>
      <c r="G325" s="7" t="str">
        <f t="shared" si="5"/>
        <v/>
      </c>
      <c r="H325" s="26" t="str">
        <f>IF(OR(A325="",B325&lt;&gt;"Gasto"),"",IFERROR(VLOOKUP(C325,Presupuesto!$A$12:$B$21,2,FALSE()),""))</f>
        <v/>
      </c>
    </row>
    <row r="326" spans="1:8" x14ac:dyDescent="0.25">
      <c r="A326" s="27"/>
      <c r="B326" s="27"/>
      <c r="C326" s="27"/>
      <c r="D326" s="27"/>
      <c r="E326" s="27"/>
      <c r="F326" s="27"/>
      <c r="G326" s="7" t="str">
        <f t="shared" si="5"/>
        <v/>
      </c>
      <c r="H326" s="26" t="str">
        <f>IF(OR(A326="",B326&lt;&gt;"Gasto"),"",IFERROR(VLOOKUP(C326,Presupuesto!$A$12:$B$21,2,FALSE()),""))</f>
        <v/>
      </c>
    </row>
    <row r="327" spans="1:8" x14ac:dyDescent="0.25">
      <c r="A327" s="27"/>
      <c r="B327" s="27"/>
      <c r="C327" s="27"/>
      <c r="D327" s="27"/>
      <c r="E327" s="27"/>
      <c r="F327" s="27"/>
      <c r="G327" s="7" t="str">
        <f t="shared" si="5"/>
        <v/>
      </c>
      <c r="H327" s="26" t="str">
        <f>IF(OR(A327="",B327&lt;&gt;"Gasto"),"",IFERROR(VLOOKUP(C327,Presupuesto!$A$12:$B$21,2,FALSE()),""))</f>
        <v/>
      </c>
    </row>
    <row r="328" spans="1:8" x14ac:dyDescent="0.25">
      <c r="A328" s="27"/>
      <c r="B328" s="27"/>
      <c r="C328" s="27"/>
      <c r="D328" s="27"/>
      <c r="E328" s="27"/>
      <c r="F328" s="27"/>
      <c r="G328" s="7" t="str">
        <f t="shared" si="5"/>
        <v/>
      </c>
      <c r="H328" s="26" t="str">
        <f>IF(OR(A328="",B328&lt;&gt;"Gasto"),"",IFERROR(VLOOKUP(C328,Presupuesto!$A$12:$B$21,2,FALSE()),""))</f>
        <v/>
      </c>
    </row>
    <row r="329" spans="1:8" x14ac:dyDescent="0.25">
      <c r="A329" s="27"/>
      <c r="B329" s="27"/>
      <c r="C329" s="27"/>
      <c r="D329" s="27"/>
      <c r="E329" s="27"/>
      <c r="F329" s="27"/>
      <c r="G329" s="7" t="str">
        <f t="shared" si="5"/>
        <v/>
      </c>
      <c r="H329" s="26" t="str">
        <f>IF(OR(A329="",B329&lt;&gt;"Gasto"),"",IFERROR(VLOOKUP(C329,Presupuesto!$A$12:$B$21,2,FALSE()),""))</f>
        <v/>
      </c>
    </row>
    <row r="330" spans="1:8" x14ac:dyDescent="0.25">
      <c r="A330" s="27"/>
      <c r="B330" s="27"/>
      <c r="C330" s="27"/>
      <c r="D330" s="27"/>
      <c r="E330" s="27"/>
      <c r="F330" s="27"/>
      <c r="G330" s="7" t="str">
        <f t="shared" si="5"/>
        <v/>
      </c>
      <c r="H330" s="26" t="str">
        <f>IF(OR(A330="",B330&lt;&gt;"Gasto"),"",IFERROR(VLOOKUP(C330,Presupuesto!$A$12:$B$21,2,FALSE()),""))</f>
        <v/>
      </c>
    </row>
    <row r="331" spans="1:8" x14ac:dyDescent="0.25">
      <c r="A331" s="27"/>
      <c r="B331" s="27"/>
      <c r="C331" s="27"/>
      <c r="D331" s="27"/>
      <c r="E331" s="27"/>
      <c r="F331" s="27"/>
      <c r="G331" s="7" t="str">
        <f t="shared" si="5"/>
        <v/>
      </c>
      <c r="H331" s="26" t="str">
        <f>IF(OR(A331="",B331&lt;&gt;"Gasto"),"",IFERROR(VLOOKUP(C331,Presupuesto!$A$12:$B$21,2,FALSE()),""))</f>
        <v/>
      </c>
    </row>
    <row r="332" spans="1:8" x14ac:dyDescent="0.25">
      <c r="A332" s="27"/>
      <c r="B332" s="27"/>
      <c r="C332" s="27"/>
      <c r="D332" s="27"/>
      <c r="E332" s="27"/>
      <c r="F332" s="27"/>
      <c r="G332" s="7" t="str">
        <f t="shared" si="5"/>
        <v/>
      </c>
      <c r="H332" s="26" t="str">
        <f>IF(OR(A332="",B332&lt;&gt;"Gasto"),"",IFERROR(VLOOKUP(C332,Presupuesto!$A$12:$B$21,2,FALSE()),""))</f>
        <v/>
      </c>
    </row>
    <row r="333" spans="1:8" x14ac:dyDescent="0.25">
      <c r="A333" s="27"/>
      <c r="B333" s="27"/>
      <c r="C333" s="27"/>
      <c r="D333" s="27"/>
      <c r="E333" s="27"/>
      <c r="F333" s="27"/>
      <c r="G333" s="7" t="str">
        <f t="shared" si="5"/>
        <v/>
      </c>
      <c r="H333" s="26" t="str">
        <f>IF(OR(A333="",B333&lt;&gt;"Gasto"),"",IFERROR(VLOOKUP(C333,Presupuesto!$A$12:$B$21,2,FALSE()),""))</f>
        <v/>
      </c>
    </row>
    <row r="334" spans="1:8" x14ac:dyDescent="0.25">
      <c r="A334" s="27"/>
      <c r="B334" s="27"/>
      <c r="C334" s="27"/>
      <c r="D334" s="27"/>
      <c r="E334" s="27"/>
      <c r="F334" s="27"/>
      <c r="G334" s="7" t="str">
        <f t="shared" si="5"/>
        <v/>
      </c>
      <c r="H334" s="26" t="str">
        <f>IF(OR(A334="",B334&lt;&gt;"Gasto"),"",IFERROR(VLOOKUP(C334,Presupuesto!$A$12:$B$21,2,FALSE()),""))</f>
        <v/>
      </c>
    </row>
    <row r="335" spans="1:8" x14ac:dyDescent="0.25">
      <c r="A335" s="27"/>
      <c r="B335" s="27"/>
      <c r="C335" s="27"/>
      <c r="D335" s="27"/>
      <c r="E335" s="27"/>
      <c r="F335" s="27"/>
      <c r="G335" s="7" t="str">
        <f t="shared" si="5"/>
        <v/>
      </c>
      <c r="H335" s="26" t="str">
        <f>IF(OR(A335="",B335&lt;&gt;"Gasto"),"",IFERROR(VLOOKUP(C335,Presupuesto!$A$12:$B$21,2,FALSE()),""))</f>
        <v/>
      </c>
    </row>
    <row r="336" spans="1:8" x14ac:dyDescent="0.25">
      <c r="A336" s="27"/>
      <c r="B336" s="27"/>
      <c r="C336" s="27"/>
      <c r="D336" s="27"/>
      <c r="E336" s="27"/>
      <c r="F336" s="27"/>
      <c r="G336" s="7" t="str">
        <f t="shared" si="5"/>
        <v/>
      </c>
      <c r="H336" s="26" t="str">
        <f>IF(OR(A336="",B336&lt;&gt;"Gasto"),"",IFERROR(VLOOKUP(C336,Presupuesto!$A$12:$B$21,2,FALSE()),""))</f>
        <v/>
      </c>
    </row>
    <row r="337" spans="1:8" x14ac:dyDescent="0.25">
      <c r="A337" s="27"/>
      <c r="B337" s="27"/>
      <c r="C337" s="27"/>
      <c r="D337" s="27"/>
      <c r="E337" s="27"/>
      <c r="F337" s="27"/>
      <c r="G337" s="7" t="str">
        <f t="shared" si="5"/>
        <v/>
      </c>
      <c r="H337" s="26" t="str">
        <f>IF(OR(A337="",B337&lt;&gt;"Gasto"),"",IFERROR(VLOOKUP(C337,Presupuesto!$A$12:$B$21,2,FALSE()),""))</f>
        <v/>
      </c>
    </row>
    <row r="338" spans="1:8" x14ac:dyDescent="0.25">
      <c r="A338" s="27"/>
      <c r="B338" s="27"/>
      <c r="C338" s="27"/>
      <c r="D338" s="27"/>
      <c r="E338" s="27"/>
      <c r="F338" s="27"/>
      <c r="G338" s="7" t="str">
        <f t="shared" si="5"/>
        <v/>
      </c>
      <c r="H338" s="26" t="str">
        <f>IF(OR(A338="",B338&lt;&gt;"Gasto"),"",IFERROR(VLOOKUP(C338,Presupuesto!$A$12:$B$21,2,FALSE()),""))</f>
        <v/>
      </c>
    </row>
    <row r="339" spans="1:8" x14ac:dyDescent="0.25">
      <c r="A339" s="27"/>
      <c r="B339" s="27"/>
      <c r="C339" s="27"/>
      <c r="D339" s="27"/>
      <c r="E339" s="27"/>
      <c r="F339" s="27"/>
      <c r="G339" s="7" t="str">
        <f t="shared" si="5"/>
        <v/>
      </c>
      <c r="H339" s="26" t="str">
        <f>IF(OR(A339="",B339&lt;&gt;"Gasto"),"",IFERROR(VLOOKUP(C339,Presupuesto!$A$12:$B$21,2,FALSE()),""))</f>
        <v/>
      </c>
    </row>
    <row r="340" spans="1:8" x14ac:dyDescent="0.25">
      <c r="A340" s="27"/>
      <c r="B340" s="27"/>
      <c r="C340" s="27"/>
      <c r="D340" s="27"/>
      <c r="E340" s="27"/>
      <c r="F340" s="27"/>
      <c r="G340" s="7" t="str">
        <f t="shared" si="5"/>
        <v/>
      </c>
      <c r="H340" s="26" t="str">
        <f>IF(OR(A340="",B340&lt;&gt;"Gasto"),"",IFERROR(VLOOKUP(C340,Presupuesto!$A$12:$B$21,2,FALSE()),""))</f>
        <v/>
      </c>
    </row>
    <row r="341" spans="1:8" x14ac:dyDescent="0.25">
      <c r="A341" s="27"/>
      <c r="B341" s="27"/>
      <c r="C341" s="27"/>
      <c r="D341" s="27"/>
      <c r="E341" s="27"/>
      <c r="F341" s="27"/>
      <c r="G341" s="7" t="str">
        <f t="shared" si="5"/>
        <v/>
      </c>
      <c r="H341" s="26" t="str">
        <f>IF(OR(A341="",B341&lt;&gt;"Gasto"),"",IFERROR(VLOOKUP(C341,Presupuesto!$A$12:$B$21,2,FALSE()),""))</f>
        <v/>
      </c>
    </row>
    <row r="342" spans="1:8" x14ac:dyDescent="0.25">
      <c r="A342" s="27"/>
      <c r="B342" s="27"/>
      <c r="C342" s="27"/>
      <c r="D342" s="27"/>
      <c r="E342" s="27"/>
      <c r="F342" s="27"/>
      <c r="G342" s="7" t="str">
        <f t="shared" si="5"/>
        <v/>
      </c>
      <c r="H342" s="26" t="str">
        <f>IF(OR(A342="",B342&lt;&gt;"Gasto"),"",IFERROR(VLOOKUP(C342,Presupuesto!$A$12:$B$21,2,FALSE()),""))</f>
        <v/>
      </c>
    </row>
    <row r="343" spans="1:8" x14ac:dyDescent="0.25">
      <c r="A343" s="27"/>
      <c r="B343" s="27"/>
      <c r="C343" s="27"/>
      <c r="D343" s="27"/>
      <c r="E343" s="27"/>
      <c r="F343" s="27"/>
      <c r="G343" s="7" t="str">
        <f t="shared" si="5"/>
        <v/>
      </c>
      <c r="H343" s="26" t="str">
        <f>IF(OR(A343="",B343&lt;&gt;"Gasto"),"",IFERROR(VLOOKUP(C343,Presupuesto!$A$12:$B$21,2,FALSE()),""))</f>
        <v/>
      </c>
    </row>
    <row r="344" spans="1:8" x14ac:dyDescent="0.25">
      <c r="A344" s="27"/>
      <c r="B344" s="27"/>
      <c r="C344" s="27"/>
      <c r="D344" s="27"/>
      <c r="E344" s="27"/>
      <c r="F344" s="27"/>
      <c r="G344" s="7" t="str">
        <f t="shared" si="5"/>
        <v/>
      </c>
      <c r="H344" s="26" t="str">
        <f>IF(OR(A344="",B344&lt;&gt;"Gasto"),"",IFERROR(VLOOKUP(C344,Presupuesto!$A$12:$B$21,2,FALSE()),""))</f>
        <v/>
      </c>
    </row>
    <row r="345" spans="1:8" x14ac:dyDescent="0.25">
      <c r="A345" s="27"/>
      <c r="B345" s="27"/>
      <c r="C345" s="27"/>
      <c r="D345" s="27"/>
      <c r="E345" s="27"/>
      <c r="F345" s="27"/>
      <c r="G345" s="7" t="str">
        <f t="shared" si="5"/>
        <v/>
      </c>
      <c r="H345" s="26" t="str">
        <f>IF(OR(A345="",B345&lt;&gt;"Gasto"),"",IFERROR(VLOOKUP(C345,Presupuesto!$A$12:$B$21,2,FALSE()),""))</f>
        <v/>
      </c>
    </row>
    <row r="346" spans="1:8" x14ac:dyDescent="0.25">
      <c r="A346" s="27"/>
      <c r="B346" s="27"/>
      <c r="C346" s="27"/>
      <c r="D346" s="27"/>
      <c r="E346" s="27"/>
      <c r="F346" s="27"/>
      <c r="G346" s="7" t="str">
        <f t="shared" si="5"/>
        <v/>
      </c>
      <c r="H346" s="26" t="str">
        <f>IF(OR(A346="",B346&lt;&gt;"Gasto"),"",IFERROR(VLOOKUP(C346,Presupuesto!$A$12:$B$21,2,FALSE()),""))</f>
        <v/>
      </c>
    </row>
    <row r="347" spans="1:8" x14ac:dyDescent="0.25">
      <c r="A347" s="27"/>
      <c r="B347" s="27"/>
      <c r="C347" s="27"/>
      <c r="D347" s="27"/>
      <c r="E347" s="27"/>
      <c r="F347" s="27"/>
      <c r="G347" s="7" t="str">
        <f t="shared" si="5"/>
        <v/>
      </c>
      <c r="H347" s="26" t="str">
        <f>IF(OR(A347="",B347&lt;&gt;"Gasto"),"",IFERROR(VLOOKUP(C347,Presupuesto!$A$12:$B$21,2,FALSE()),""))</f>
        <v/>
      </c>
    </row>
    <row r="348" spans="1:8" x14ac:dyDescent="0.25">
      <c r="A348" s="27"/>
      <c r="B348" s="27"/>
      <c r="C348" s="27"/>
      <c r="D348" s="27"/>
      <c r="E348" s="27"/>
      <c r="F348" s="27"/>
      <c r="G348" s="7" t="str">
        <f t="shared" si="5"/>
        <v/>
      </c>
      <c r="H348" s="26" t="str">
        <f>IF(OR(A348="",B348&lt;&gt;"Gasto"),"",IFERROR(VLOOKUP(C348,Presupuesto!$A$12:$B$21,2,FALSE()),""))</f>
        <v/>
      </c>
    </row>
    <row r="349" spans="1:8" x14ac:dyDescent="0.25">
      <c r="A349" s="27"/>
      <c r="B349" s="27"/>
      <c r="C349" s="27"/>
      <c r="D349" s="27"/>
      <c r="E349" s="27"/>
      <c r="F349" s="27"/>
      <c r="G349" s="7" t="str">
        <f t="shared" si="5"/>
        <v/>
      </c>
      <c r="H349" s="26" t="str">
        <f>IF(OR(A349="",B349&lt;&gt;"Gasto"),"",IFERROR(VLOOKUP(C349,Presupuesto!$A$12:$B$21,2,FALSE()),""))</f>
        <v/>
      </c>
    </row>
    <row r="350" spans="1:8" x14ac:dyDescent="0.25">
      <c r="A350" s="27"/>
      <c r="B350" s="27"/>
      <c r="C350" s="27"/>
      <c r="D350" s="27"/>
      <c r="E350" s="27"/>
      <c r="F350" s="27"/>
      <c r="G350" s="7" t="str">
        <f t="shared" si="5"/>
        <v/>
      </c>
      <c r="H350" s="26" t="str">
        <f>IF(OR(A350="",B350&lt;&gt;"Gasto"),"",IFERROR(VLOOKUP(C350,Presupuesto!$A$12:$B$21,2,FALSE()),""))</f>
        <v/>
      </c>
    </row>
    <row r="351" spans="1:8" x14ac:dyDescent="0.25">
      <c r="A351" s="27"/>
      <c r="B351" s="27"/>
      <c r="C351" s="27"/>
      <c r="D351" s="27"/>
      <c r="E351" s="27"/>
      <c r="F351" s="27"/>
      <c r="G351" s="7" t="str">
        <f t="shared" si="5"/>
        <v/>
      </c>
      <c r="H351" s="26" t="str">
        <f>IF(OR(A351="",B351&lt;&gt;"Gasto"),"",IFERROR(VLOOKUP(C351,Presupuesto!$A$12:$B$21,2,FALSE()),""))</f>
        <v/>
      </c>
    </row>
    <row r="352" spans="1:8" x14ac:dyDescent="0.25">
      <c r="A352" s="27"/>
      <c r="B352" s="27"/>
      <c r="C352" s="27"/>
      <c r="D352" s="27"/>
      <c r="E352" s="27"/>
      <c r="F352" s="27"/>
      <c r="G352" s="7" t="str">
        <f t="shared" si="5"/>
        <v/>
      </c>
      <c r="H352" s="26" t="str">
        <f>IF(OR(A352="",B352&lt;&gt;"Gasto"),"",IFERROR(VLOOKUP(C352,Presupuesto!$A$12:$B$21,2,FALSE()),""))</f>
        <v/>
      </c>
    </row>
    <row r="353" spans="1:8" x14ac:dyDescent="0.25">
      <c r="A353" s="27"/>
      <c r="B353" s="27"/>
      <c r="C353" s="27"/>
      <c r="D353" s="27"/>
      <c r="E353" s="27"/>
      <c r="F353" s="27"/>
      <c r="G353" s="7" t="str">
        <f t="shared" si="5"/>
        <v/>
      </c>
      <c r="H353" s="26" t="str">
        <f>IF(OR(A353="",B353&lt;&gt;"Gasto"),"",IFERROR(VLOOKUP(C353,Presupuesto!$A$12:$B$21,2,FALSE()),""))</f>
        <v/>
      </c>
    </row>
    <row r="354" spans="1:8" x14ac:dyDescent="0.25">
      <c r="A354" s="27"/>
      <c r="B354" s="27"/>
      <c r="C354" s="27"/>
      <c r="D354" s="27"/>
      <c r="E354" s="27"/>
      <c r="F354" s="27"/>
      <c r="G354" s="7" t="str">
        <f t="shared" si="5"/>
        <v/>
      </c>
      <c r="H354" s="26" t="str">
        <f>IF(OR(A354="",B354&lt;&gt;"Gasto"),"",IFERROR(VLOOKUP(C354,Presupuesto!$A$12:$B$21,2,FALSE()),""))</f>
        <v/>
      </c>
    </row>
    <row r="355" spans="1:8" x14ac:dyDescent="0.25">
      <c r="A355" s="27"/>
      <c r="B355" s="27"/>
      <c r="C355" s="27"/>
      <c r="D355" s="27"/>
      <c r="E355" s="27"/>
      <c r="F355" s="27"/>
      <c r="G355" s="7" t="str">
        <f t="shared" si="5"/>
        <v/>
      </c>
      <c r="H355" s="26" t="str">
        <f>IF(OR(A355="",B355&lt;&gt;"Gasto"),"",IFERROR(VLOOKUP(C355,Presupuesto!$A$12:$B$21,2,FALSE()),""))</f>
        <v/>
      </c>
    </row>
    <row r="356" spans="1:8" x14ac:dyDescent="0.25">
      <c r="A356" s="27"/>
      <c r="B356" s="27"/>
      <c r="C356" s="27"/>
      <c r="D356" s="27"/>
      <c r="E356" s="27"/>
      <c r="F356" s="27"/>
      <c r="G356" s="7" t="str">
        <f t="shared" si="5"/>
        <v/>
      </c>
      <c r="H356" s="26" t="str">
        <f>IF(OR(A356="",B356&lt;&gt;"Gasto"),"",IFERROR(VLOOKUP(C356,Presupuesto!$A$12:$B$21,2,FALSE()),""))</f>
        <v/>
      </c>
    </row>
    <row r="357" spans="1:8" x14ac:dyDescent="0.25">
      <c r="A357" s="27"/>
      <c r="B357" s="27"/>
      <c r="C357" s="27"/>
      <c r="D357" s="27"/>
      <c r="E357" s="27"/>
      <c r="F357" s="27"/>
      <c r="G357" s="7" t="str">
        <f t="shared" si="5"/>
        <v/>
      </c>
      <c r="H357" s="26" t="str">
        <f>IF(OR(A357="",B357&lt;&gt;"Gasto"),"",IFERROR(VLOOKUP(C357,Presupuesto!$A$12:$B$21,2,FALSE()),""))</f>
        <v/>
      </c>
    </row>
    <row r="358" spans="1:8" x14ac:dyDescent="0.25">
      <c r="A358" s="27"/>
      <c r="B358" s="27"/>
      <c r="C358" s="27"/>
      <c r="D358" s="27"/>
      <c r="E358" s="27"/>
      <c r="F358" s="27"/>
      <c r="G358" s="7" t="str">
        <f t="shared" si="5"/>
        <v/>
      </c>
      <c r="H358" s="26" t="str">
        <f>IF(OR(A358="",B358&lt;&gt;"Gasto"),"",IFERROR(VLOOKUP(C358,Presupuesto!$A$12:$B$21,2,FALSE()),""))</f>
        <v/>
      </c>
    </row>
    <row r="359" spans="1:8" x14ac:dyDescent="0.25">
      <c r="A359" s="27"/>
      <c r="B359" s="27"/>
      <c r="C359" s="27"/>
      <c r="D359" s="27"/>
      <c r="E359" s="27"/>
      <c r="F359" s="27"/>
      <c r="G359" s="7" t="str">
        <f t="shared" si="5"/>
        <v/>
      </c>
      <c r="H359" s="26" t="str">
        <f>IF(OR(A359="",B359&lt;&gt;"Gasto"),"",IFERROR(VLOOKUP(C359,Presupuesto!$A$12:$B$21,2,FALSE()),""))</f>
        <v/>
      </c>
    </row>
    <row r="360" spans="1:8" x14ac:dyDescent="0.25">
      <c r="A360" s="27"/>
      <c r="B360" s="27"/>
      <c r="C360" s="27"/>
      <c r="D360" s="27"/>
      <c r="E360" s="27"/>
      <c r="F360" s="27"/>
      <c r="G360" s="7" t="str">
        <f t="shared" si="5"/>
        <v/>
      </c>
      <c r="H360" s="26" t="str">
        <f>IF(OR(A360="",B360&lt;&gt;"Gasto"),"",IFERROR(VLOOKUP(C360,Presupuesto!$A$12:$B$21,2,FALSE()),""))</f>
        <v/>
      </c>
    </row>
    <row r="361" spans="1:8" x14ac:dyDescent="0.25">
      <c r="A361" s="27"/>
      <c r="B361" s="27"/>
      <c r="C361" s="27"/>
      <c r="D361" s="27"/>
      <c r="E361" s="27"/>
      <c r="F361" s="27"/>
      <c r="G361" s="7" t="str">
        <f t="shared" si="5"/>
        <v/>
      </c>
      <c r="H361" s="26" t="str">
        <f>IF(OR(A361="",B361&lt;&gt;"Gasto"),"",IFERROR(VLOOKUP(C361,Presupuesto!$A$12:$B$21,2,FALSE()),""))</f>
        <v/>
      </c>
    </row>
    <row r="362" spans="1:8" x14ac:dyDescent="0.25">
      <c r="A362" s="27"/>
      <c r="B362" s="27"/>
      <c r="C362" s="27"/>
      <c r="D362" s="27"/>
      <c r="E362" s="27"/>
      <c r="F362" s="27"/>
      <c r="G362" s="7" t="str">
        <f t="shared" si="5"/>
        <v/>
      </c>
      <c r="H362" s="26" t="str">
        <f>IF(OR(A362="",B362&lt;&gt;"Gasto"),"",IFERROR(VLOOKUP(C362,Presupuesto!$A$12:$B$21,2,FALSE()),""))</f>
        <v/>
      </c>
    </row>
    <row r="363" spans="1:8" x14ac:dyDescent="0.25">
      <c r="A363" s="27"/>
      <c r="B363" s="27"/>
      <c r="C363" s="27"/>
      <c r="D363" s="27"/>
      <c r="E363" s="27"/>
      <c r="F363" s="27"/>
      <c r="G363" s="7" t="str">
        <f t="shared" si="5"/>
        <v/>
      </c>
      <c r="H363" s="26" t="str">
        <f>IF(OR(A363="",B363&lt;&gt;"Gasto"),"",IFERROR(VLOOKUP(C363,Presupuesto!$A$12:$B$21,2,FALSE()),""))</f>
        <v/>
      </c>
    </row>
    <row r="364" spans="1:8" x14ac:dyDescent="0.25">
      <c r="A364" s="27"/>
      <c r="B364" s="27"/>
      <c r="C364" s="27"/>
      <c r="D364" s="27"/>
      <c r="E364" s="27"/>
      <c r="F364" s="27"/>
      <c r="G364" s="7" t="str">
        <f t="shared" si="5"/>
        <v/>
      </c>
      <c r="H364" s="26" t="str">
        <f>IF(OR(A364="",B364&lt;&gt;"Gasto"),"",IFERROR(VLOOKUP(C364,Presupuesto!$A$12:$B$21,2,FALSE()),""))</f>
        <v/>
      </c>
    </row>
    <row r="365" spans="1:8" x14ac:dyDescent="0.25">
      <c r="A365" s="27"/>
      <c r="B365" s="27"/>
      <c r="C365" s="27"/>
      <c r="D365" s="27"/>
      <c r="E365" s="27"/>
      <c r="F365" s="27"/>
      <c r="G365" s="7" t="str">
        <f t="shared" si="5"/>
        <v/>
      </c>
      <c r="H365" s="26" t="str">
        <f>IF(OR(A365="",B365&lt;&gt;"Gasto"),"",IFERROR(VLOOKUP(C365,Presupuesto!$A$12:$B$21,2,FALSE()),""))</f>
        <v/>
      </c>
    </row>
    <row r="366" spans="1:8" x14ac:dyDescent="0.25">
      <c r="A366" s="27"/>
      <c r="B366" s="27"/>
      <c r="C366" s="27"/>
      <c r="D366" s="27"/>
      <c r="E366" s="27"/>
      <c r="F366" s="27"/>
      <c r="G366" s="7" t="str">
        <f t="shared" si="5"/>
        <v/>
      </c>
      <c r="H366" s="26" t="str">
        <f>IF(OR(A366="",B366&lt;&gt;"Gasto"),"",IFERROR(VLOOKUP(C366,Presupuesto!$A$12:$B$21,2,FALSE()),""))</f>
        <v/>
      </c>
    </row>
    <row r="367" spans="1:8" x14ac:dyDescent="0.25">
      <c r="A367" s="27"/>
      <c r="B367" s="27"/>
      <c r="C367" s="27"/>
      <c r="D367" s="27"/>
      <c r="E367" s="27"/>
      <c r="F367" s="27"/>
      <c r="G367" s="7" t="str">
        <f t="shared" si="5"/>
        <v/>
      </c>
      <c r="H367" s="26" t="str">
        <f>IF(OR(A367="",B367&lt;&gt;"Gasto"),"",IFERROR(VLOOKUP(C367,Presupuesto!$A$12:$B$21,2,FALSE()),""))</f>
        <v/>
      </c>
    </row>
    <row r="368" spans="1:8" x14ac:dyDescent="0.25">
      <c r="A368" s="27"/>
      <c r="B368" s="27"/>
      <c r="C368" s="27"/>
      <c r="D368" s="27"/>
      <c r="E368" s="27"/>
      <c r="F368" s="27"/>
      <c r="G368" s="7" t="str">
        <f t="shared" si="5"/>
        <v/>
      </c>
      <c r="H368" s="26" t="str">
        <f>IF(OR(A368="",B368&lt;&gt;"Gasto"),"",IFERROR(VLOOKUP(C368,Presupuesto!$A$12:$B$21,2,FALSE()),""))</f>
        <v/>
      </c>
    </row>
    <row r="369" spans="1:8" x14ac:dyDescent="0.25">
      <c r="A369" s="27"/>
      <c r="B369" s="27"/>
      <c r="C369" s="27"/>
      <c r="D369" s="27"/>
      <c r="E369" s="27"/>
      <c r="F369" s="27"/>
      <c r="G369" s="7" t="str">
        <f t="shared" si="5"/>
        <v/>
      </c>
      <c r="H369" s="26" t="str">
        <f>IF(OR(A369="",B369&lt;&gt;"Gasto"),"",IFERROR(VLOOKUP(C369,Presupuesto!$A$12:$B$21,2,FALSE()),""))</f>
        <v/>
      </c>
    </row>
    <row r="370" spans="1:8" x14ac:dyDescent="0.25">
      <c r="A370" s="27"/>
      <c r="B370" s="27"/>
      <c r="C370" s="27"/>
      <c r="D370" s="27"/>
      <c r="E370" s="27"/>
      <c r="F370" s="27"/>
      <c r="G370" s="7" t="str">
        <f t="shared" si="5"/>
        <v/>
      </c>
      <c r="H370" s="26" t="str">
        <f>IF(OR(A370="",B370&lt;&gt;"Gasto"),"",IFERROR(VLOOKUP(C370,Presupuesto!$A$12:$B$21,2,FALSE()),""))</f>
        <v/>
      </c>
    </row>
    <row r="371" spans="1:8" x14ac:dyDescent="0.25">
      <c r="A371" s="27"/>
      <c r="B371" s="27"/>
      <c r="C371" s="27"/>
      <c r="D371" s="27"/>
      <c r="E371" s="27"/>
      <c r="F371" s="27"/>
      <c r="G371" s="7" t="str">
        <f t="shared" si="5"/>
        <v/>
      </c>
      <c r="H371" s="26" t="str">
        <f>IF(OR(A371="",B371&lt;&gt;"Gasto"),"",IFERROR(VLOOKUP(C371,Presupuesto!$A$12:$B$21,2,FALSE()),""))</f>
        <v/>
      </c>
    </row>
    <row r="372" spans="1:8" x14ac:dyDescent="0.25">
      <c r="A372" s="27"/>
      <c r="B372" s="27"/>
      <c r="C372" s="27"/>
      <c r="D372" s="27"/>
      <c r="E372" s="27"/>
      <c r="F372" s="27"/>
      <c r="G372" s="7" t="str">
        <f t="shared" si="5"/>
        <v/>
      </c>
      <c r="H372" s="26" t="str">
        <f>IF(OR(A372="",B372&lt;&gt;"Gasto"),"",IFERROR(VLOOKUP(C372,Presupuesto!$A$12:$B$21,2,FALSE()),""))</f>
        <v/>
      </c>
    </row>
    <row r="373" spans="1:8" x14ac:dyDescent="0.25">
      <c r="A373" s="27"/>
      <c r="B373" s="27"/>
      <c r="C373" s="27"/>
      <c r="D373" s="27"/>
      <c r="E373" s="27"/>
      <c r="F373" s="27"/>
      <c r="G373" s="7" t="str">
        <f t="shared" si="5"/>
        <v/>
      </c>
      <c r="H373" s="26" t="str">
        <f>IF(OR(A373="",B373&lt;&gt;"Gasto"),"",IFERROR(VLOOKUP(C373,Presupuesto!$A$12:$B$21,2,FALSE()),""))</f>
        <v/>
      </c>
    </row>
    <row r="374" spans="1:8" x14ac:dyDescent="0.25">
      <c r="A374" s="27"/>
      <c r="B374" s="27"/>
      <c r="C374" s="27"/>
      <c r="D374" s="27"/>
      <c r="E374" s="27"/>
      <c r="F374" s="27"/>
      <c r="G374" s="7" t="str">
        <f t="shared" si="5"/>
        <v/>
      </c>
      <c r="H374" s="26" t="str">
        <f>IF(OR(A374="",B374&lt;&gt;"Gasto"),"",IFERROR(VLOOKUP(C374,Presupuesto!$A$12:$B$21,2,FALSE()),""))</f>
        <v/>
      </c>
    </row>
    <row r="375" spans="1:8" x14ac:dyDescent="0.25">
      <c r="A375" s="27"/>
      <c r="B375" s="27"/>
      <c r="C375" s="27"/>
      <c r="D375" s="27"/>
      <c r="E375" s="27"/>
      <c r="F375" s="27"/>
      <c r="G375" s="7" t="str">
        <f t="shared" si="5"/>
        <v/>
      </c>
      <c r="H375" s="26" t="str">
        <f>IF(OR(A375="",B375&lt;&gt;"Gasto"),"",IFERROR(VLOOKUP(C375,Presupuesto!$A$12:$B$21,2,FALSE()),""))</f>
        <v/>
      </c>
    </row>
    <row r="376" spans="1:8" x14ac:dyDescent="0.25">
      <c r="A376" s="27"/>
      <c r="B376" s="27"/>
      <c r="C376" s="27"/>
      <c r="D376" s="27"/>
      <c r="E376" s="27"/>
      <c r="F376" s="27"/>
      <c r="G376" s="7" t="str">
        <f t="shared" si="5"/>
        <v/>
      </c>
      <c r="H376" s="26" t="str">
        <f>IF(OR(A376="",B376&lt;&gt;"Gasto"),"",IFERROR(VLOOKUP(C376,Presupuesto!$A$12:$B$21,2,FALSE()),""))</f>
        <v/>
      </c>
    </row>
    <row r="377" spans="1:8" x14ac:dyDescent="0.25">
      <c r="A377" s="27"/>
      <c r="B377" s="27"/>
      <c r="C377" s="27"/>
      <c r="D377" s="27"/>
      <c r="E377" s="27"/>
      <c r="F377" s="27"/>
      <c r="G377" s="7" t="str">
        <f t="shared" si="5"/>
        <v/>
      </c>
      <c r="H377" s="26" t="str">
        <f>IF(OR(A377="",B377&lt;&gt;"Gasto"),"",IFERROR(VLOOKUP(C377,Presupuesto!$A$12:$B$21,2,FALSE()),""))</f>
        <v/>
      </c>
    </row>
    <row r="378" spans="1:8" x14ac:dyDescent="0.25">
      <c r="A378" s="27"/>
      <c r="B378" s="27"/>
      <c r="C378" s="27"/>
      <c r="D378" s="27"/>
      <c r="E378" s="27"/>
      <c r="F378" s="27"/>
      <c r="G378" s="7" t="str">
        <f t="shared" si="5"/>
        <v/>
      </c>
      <c r="H378" s="26" t="str">
        <f>IF(OR(A378="",B378&lt;&gt;"Gasto"),"",IFERROR(VLOOKUP(C378,Presupuesto!$A$12:$B$21,2,FALSE()),""))</f>
        <v/>
      </c>
    </row>
    <row r="379" spans="1:8" x14ac:dyDescent="0.25">
      <c r="A379" s="27"/>
      <c r="B379" s="27"/>
      <c r="C379" s="27"/>
      <c r="D379" s="27"/>
      <c r="E379" s="27"/>
      <c r="F379" s="27"/>
      <c r="G379" s="7" t="str">
        <f t="shared" si="5"/>
        <v/>
      </c>
      <c r="H379" s="26" t="str">
        <f>IF(OR(A379="",B379&lt;&gt;"Gasto"),"",IFERROR(VLOOKUP(C379,Presupuesto!$A$12:$B$21,2,FALSE()),""))</f>
        <v/>
      </c>
    </row>
    <row r="380" spans="1:8" x14ac:dyDescent="0.25">
      <c r="A380" s="27"/>
      <c r="B380" s="27"/>
      <c r="C380" s="27"/>
      <c r="D380" s="27"/>
      <c r="E380" s="27"/>
      <c r="F380" s="27"/>
      <c r="G380" s="7" t="str">
        <f t="shared" si="5"/>
        <v/>
      </c>
      <c r="H380" s="26" t="str">
        <f>IF(OR(A380="",B380&lt;&gt;"Gasto"),"",IFERROR(VLOOKUP(C380,Presupuesto!$A$12:$B$21,2,FALSE()),""))</f>
        <v/>
      </c>
    </row>
    <row r="381" spans="1:8" x14ac:dyDescent="0.25">
      <c r="A381" s="27"/>
      <c r="B381" s="27"/>
      <c r="C381" s="27"/>
      <c r="D381" s="27"/>
      <c r="E381" s="27"/>
      <c r="F381" s="27"/>
      <c r="G381" s="7" t="str">
        <f t="shared" si="5"/>
        <v/>
      </c>
      <c r="H381" s="26" t="str">
        <f>IF(OR(A381="",B381&lt;&gt;"Gasto"),"",IFERROR(VLOOKUP(C381,Presupuesto!$A$12:$B$21,2,FALSE()),""))</f>
        <v/>
      </c>
    </row>
    <row r="382" spans="1:8" x14ac:dyDescent="0.25">
      <c r="A382" s="27"/>
      <c r="B382" s="27"/>
      <c r="C382" s="27"/>
      <c r="D382" s="27"/>
      <c r="E382" s="27"/>
      <c r="F382" s="27"/>
      <c r="G382" s="7" t="str">
        <f t="shared" si="5"/>
        <v/>
      </c>
      <c r="H382" s="26" t="str">
        <f>IF(OR(A382="",B382&lt;&gt;"Gasto"),"",IFERROR(VLOOKUP(C382,Presupuesto!$A$12:$B$21,2,FALSE()),""))</f>
        <v/>
      </c>
    </row>
    <row r="383" spans="1:8" x14ac:dyDescent="0.25">
      <c r="A383" s="27"/>
      <c r="B383" s="27"/>
      <c r="C383" s="27"/>
      <c r="D383" s="27"/>
      <c r="E383" s="27"/>
      <c r="F383" s="27"/>
      <c r="G383" s="7" t="str">
        <f t="shared" si="5"/>
        <v/>
      </c>
      <c r="H383" s="26" t="str">
        <f>IF(OR(A383="",B383&lt;&gt;"Gasto"),"",IFERROR(VLOOKUP(C383,Presupuesto!$A$12:$B$21,2,FALSE()),""))</f>
        <v/>
      </c>
    </row>
    <row r="384" spans="1:8" x14ac:dyDescent="0.25">
      <c r="A384" s="27"/>
      <c r="B384" s="27"/>
      <c r="C384" s="27"/>
      <c r="D384" s="27"/>
      <c r="E384" s="27"/>
      <c r="F384" s="27"/>
      <c r="G384" s="7" t="str">
        <f t="shared" si="5"/>
        <v/>
      </c>
      <c r="H384" s="26" t="str">
        <f>IF(OR(A384="",B384&lt;&gt;"Gasto"),"",IFERROR(VLOOKUP(C384,Presupuesto!$A$12:$B$21,2,FALSE()),""))</f>
        <v/>
      </c>
    </row>
    <row r="385" spans="1:8" x14ac:dyDescent="0.25">
      <c r="A385" s="27"/>
      <c r="B385" s="27"/>
      <c r="C385" s="27"/>
      <c r="D385" s="27"/>
      <c r="E385" s="27"/>
      <c r="F385" s="27"/>
      <c r="G385" s="7" t="str">
        <f t="shared" si="5"/>
        <v/>
      </c>
      <c r="H385" s="26" t="str">
        <f>IF(OR(A385="",B385&lt;&gt;"Gasto"),"",IFERROR(VLOOKUP(C385,Presupuesto!$A$12:$B$21,2,FALSE()),""))</f>
        <v/>
      </c>
    </row>
    <row r="386" spans="1:8" x14ac:dyDescent="0.25">
      <c r="A386" s="27"/>
      <c r="B386" s="27"/>
      <c r="C386" s="27"/>
      <c r="D386" s="27"/>
      <c r="E386" s="27"/>
      <c r="F386" s="27"/>
      <c r="G386" s="7" t="str">
        <f t="shared" si="5"/>
        <v/>
      </c>
      <c r="H386" s="26" t="str">
        <f>IF(OR(A386="",B386&lt;&gt;"Gasto"),"",IFERROR(VLOOKUP(C386,Presupuesto!$A$12:$B$21,2,FALSE()),""))</f>
        <v/>
      </c>
    </row>
    <row r="387" spans="1:8" x14ac:dyDescent="0.25">
      <c r="A387" s="27"/>
      <c r="B387" s="27"/>
      <c r="C387" s="27"/>
      <c r="D387" s="27"/>
      <c r="E387" s="27"/>
      <c r="F387" s="27"/>
      <c r="G387" s="7" t="str">
        <f t="shared" ref="G387:G402" si="6">IF(A387="","",MONTH(A387))</f>
        <v/>
      </c>
      <c r="H387" s="26" t="str">
        <f>IF(OR(A387="",B387&lt;&gt;"Gasto"),"",IFERROR(VLOOKUP(C387,Presupuesto!$A$12:$B$21,2,FALSE()),""))</f>
        <v/>
      </c>
    </row>
    <row r="388" spans="1:8" x14ac:dyDescent="0.25">
      <c r="A388" s="27"/>
      <c r="B388" s="27"/>
      <c r="C388" s="27"/>
      <c r="D388" s="27"/>
      <c r="E388" s="27"/>
      <c r="F388" s="27"/>
      <c r="G388" s="7" t="str">
        <f t="shared" si="6"/>
        <v/>
      </c>
      <c r="H388" s="26" t="str">
        <f>IF(OR(A388="",B388&lt;&gt;"Gasto"),"",IFERROR(VLOOKUP(C388,Presupuesto!$A$12:$B$21,2,FALSE()),""))</f>
        <v/>
      </c>
    </row>
    <row r="389" spans="1:8" x14ac:dyDescent="0.25">
      <c r="A389" s="27"/>
      <c r="B389" s="27"/>
      <c r="C389" s="27"/>
      <c r="D389" s="27"/>
      <c r="E389" s="27"/>
      <c r="F389" s="27"/>
      <c r="G389" s="7" t="str">
        <f t="shared" si="6"/>
        <v/>
      </c>
      <c r="H389" s="26" t="str">
        <f>IF(OR(A389="",B389&lt;&gt;"Gasto"),"",IFERROR(VLOOKUP(C389,Presupuesto!$A$12:$B$21,2,FALSE()),""))</f>
        <v/>
      </c>
    </row>
    <row r="390" spans="1:8" x14ac:dyDescent="0.25">
      <c r="A390" s="27"/>
      <c r="B390" s="27"/>
      <c r="C390" s="27"/>
      <c r="D390" s="27"/>
      <c r="E390" s="27"/>
      <c r="F390" s="27"/>
      <c r="G390" s="7" t="str">
        <f t="shared" si="6"/>
        <v/>
      </c>
      <c r="H390" s="26" t="str">
        <f>IF(OR(A390="",B390&lt;&gt;"Gasto"),"",IFERROR(VLOOKUP(C390,Presupuesto!$A$12:$B$21,2,FALSE()),""))</f>
        <v/>
      </c>
    </row>
    <row r="391" spans="1:8" x14ac:dyDescent="0.25">
      <c r="A391" s="27"/>
      <c r="B391" s="27"/>
      <c r="C391" s="27"/>
      <c r="D391" s="27"/>
      <c r="E391" s="27"/>
      <c r="F391" s="27"/>
      <c r="G391" s="7" t="str">
        <f t="shared" si="6"/>
        <v/>
      </c>
      <c r="H391" s="26" t="str">
        <f>IF(OR(A391="",B391&lt;&gt;"Gasto"),"",IFERROR(VLOOKUP(C391,Presupuesto!$A$12:$B$21,2,FALSE()),""))</f>
        <v/>
      </c>
    </row>
    <row r="392" spans="1:8" x14ac:dyDescent="0.25">
      <c r="A392" s="27"/>
      <c r="B392" s="27"/>
      <c r="C392" s="27"/>
      <c r="D392" s="27"/>
      <c r="E392" s="27"/>
      <c r="F392" s="27"/>
      <c r="G392" s="7" t="str">
        <f t="shared" si="6"/>
        <v/>
      </c>
      <c r="H392" s="26" t="str">
        <f>IF(OR(A392="",B392&lt;&gt;"Gasto"),"",IFERROR(VLOOKUP(C392,Presupuesto!$A$12:$B$21,2,FALSE()),""))</f>
        <v/>
      </c>
    </row>
    <row r="393" spans="1:8" x14ac:dyDescent="0.25">
      <c r="A393" s="27"/>
      <c r="B393" s="27"/>
      <c r="C393" s="27"/>
      <c r="D393" s="27"/>
      <c r="E393" s="27"/>
      <c r="F393" s="27"/>
      <c r="G393" s="7" t="str">
        <f t="shared" si="6"/>
        <v/>
      </c>
      <c r="H393" s="26" t="str">
        <f>IF(OR(A393="",B393&lt;&gt;"Gasto"),"",IFERROR(VLOOKUP(C393,Presupuesto!$A$12:$B$21,2,FALSE()),""))</f>
        <v/>
      </c>
    </row>
    <row r="394" spans="1:8" x14ac:dyDescent="0.25">
      <c r="A394" s="27"/>
      <c r="B394" s="27"/>
      <c r="C394" s="27"/>
      <c r="D394" s="27"/>
      <c r="E394" s="27"/>
      <c r="F394" s="27"/>
      <c r="G394" s="7" t="str">
        <f t="shared" si="6"/>
        <v/>
      </c>
      <c r="H394" s="26" t="str">
        <f>IF(OR(A394="",B394&lt;&gt;"Gasto"),"",IFERROR(VLOOKUP(C394,Presupuesto!$A$12:$B$21,2,FALSE()),""))</f>
        <v/>
      </c>
    </row>
    <row r="395" spans="1:8" x14ac:dyDescent="0.25">
      <c r="A395" s="27"/>
      <c r="B395" s="27"/>
      <c r="C395" s="27"/>
      <c r="D395" s="27"/>
      <c r="E395" s="27"/>
      <c r="F395" s="27"/>
      <c r="G395" s="7" t="str">
        <f t="shared" si="6"/>
        <v/>
      </c>
      <c r="H395" s="26" t="str">
        <f>IF(OR(A395="",B395&lt;&gt;"Gasto"),"",IFERROR(VLOOKUP(C395,Presupuesto!$A$12:$B$21,2,FALSE()),""))</f>
        <v/>
      </c>
    </row>
    <row r="396" spans="1:8" x14ac:dyDescent="0.25">
      <c r="A396" s="27"/>
      <c r="B396" s="27"/>
      <c r="C396" s="27"/>
      <c r="D396" s="27"/>
      <c r="E396" s="27"/>
      <c r="F396" s="27"/>
      <c r="G396" s="7" t="str">
        <f t="shared" si="6"/>
        <v/>
      </c>
      <c r="H396" s="26" t="str">
        <f>IF(OR(A396="",B396&lt;&gt;"Gasto"),"",IFERROR(VLOOKUP(C396,Presupuesto!$A$12:$B$21,2,FALSE()),""))</f>
        <v/>
      </c>
    </row>
    <row r="397" spans="1:8" x14ac:dyDescent="0.25">
      <c r="A397" s="27"/>
      <c r="B397" s="27"/>
      <c r="C397" s="27"/>
      <c r="D397" s="27"/>
      <c r="E397" s="27"/>
      <c r="F397" s="27"/>
      <c r="G397" s="7" t="str">
        <f t="shared" si="6"/>
        <v/>
      </c>
      <c r="H397" s="26" t="str">
        <f>IF(OR(A397="",B397&lt;&gt;"Gasto"),"",IFERROR(VLOOKUP(C397,Presupuesto!$A$12:$B$21,2,FALSE()),""))</f>
        <v/>
      </c>
    </row>
    <row r="398" spans="1:8" x14ac:dyDescent="0.25">
      <c r="A398" s="27"/>
      <c r="B398" s="27"/>
      <c r="C398" s="27"/>
      <c r="D398" s="27"/>
      <c r="E398" s="27"/>
      <c r="F398" s="27"/>
      <c r="G398" s="7" t="str">
        <f t="shared" si="6"/>
        <v/>
      </c>
      <c r="H398" s="26" t="str">
        <f>IF(OR(A398="",B398&lt;&gt;"Gasto"),"",IFERROR(VLOOKUP(C398,Presupuesto!$A$12:$B$21,2,FALSE()),""))</f>
        <v/>
      </c>
    </row>
    <row r="399" spans="1:8" x14ac:dyDescent="0.25">
      <c r="A399" s="27"/>
      <c r="B399" s="27"/>
      <c r="C399" s="27"/>
      <c r="D399" s="27"/>
      <c r="E399" s="27"/>
      <c r="F399" s="27"/>
      <c r="G399" s="7" t="str">
        <f t="shared" si="6"/>
        <v/>
      </c>
      <c r="H399" s="26" t="str">
        <f>IF(OR(A399="",B399&lt;&gt;"Gasto"),"",IFERROR(VLOOKUP(C399,Presupuesto!$A$12:$B$21,2,FALSE()),""))</f>
        <v/>
      </c>
    </row>
    <row r="400" spans="1:8" x14ac:dyDescent="0.25">
      <c r="A400" s="27"/>
      <c r="B400" s="27"/>
      <c r="C400" s="27"/>
      <c r="D400" s="27"/>
      <c r="E400" s="27"/>
      <c r="F400" s="27"/>
      <c r="G400" s="7" t="str">
        <f t="shared" si="6"/>
        <v/>
      </c>
      <c r="H400" s="26" t="str">
        <f>IF(OR(A400="",B400&lt;&gt;"Gasto"),"",IFERROR(VLOOKUP(C400,Presupuesto!$A$12:$B$21,2,FALSE()),""))</f>
        <v/>
      </c>
    </row>
    <row r="401" spans="1:8" x14ac:dyDescent="0.25">
      <c r="A401" s="27"/>
      <c r="B401" s="27"/>
      <c r="C401" s="27"/>
      <c r="D401" s="27"/>
      <c r="E401" s="27"/>
      <c r="F401" s="27"/>
      <c r="G401" s="7" t="str">
        <f t="shared" si="6"/>
        <v/>
      </c>
      <c r="H401" s="26" t="str">
        <f>IF(OR(A401="",B401&lt;&gt;"Gasto"),"",IFERROR(VLOOKUP(C401,Presupuesto!$A$12:$B$21,2,FALSE()),""))</f>
        <v/>
      </c>
    </row>
    <row r="402" spans="1:8" x14ac:dyDescent="0.25">
      <c r="A402" s="27"/>
      <c r="B402" s="27"/>
      <c r="C402" s="27"/>
      <c r="D402" s="27"/>
      <c r="E402" s="27"/>
      <c r="F402" s="27"/>
      <c r="G402" s="7" t="str">
        <f t="shared" si="6"/>
        <v/>
      </c>
      <c r="H402" s="26" t="str">
        <f>IF(OR(A402="",B402&lt;&gt;"Gasto"),"",IFERROR(VLOOKUP(C402,Presupuesto!$A$12:$B$21,2,FALSE()),""))</f>
        <v/>
      </c>
    </row>
  </sheetData>
  <mergeCells count="1">
    <mergeCell ref="A1:H1"/>
  </mergeCells>
  <pageMargins left="0.75" right="0.75" top="1" bottom="1" header="0.511811023622047" footer="0.511811023622047"/>
  <pageSetup paperSize="9" orientation="portrait" horizontalDpi="300" verticalDpi="300"/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200-000000000000}">
          <x14:formula1>
            <xm:f>Config!$B$2:$B$3</xm:f>
          </x14:formula1>
          <x14:formula2>
            <xm:f>0</xm:f>
          </x14:formula2>
          <xm:sqref>B3:B402</xm:sqref>
        </x14:dataValidation>
        <x14:dataValidation type="list" allowBlank="1" xr:uid="{00000000-0002-0000-0200-000001000000}">
          <x14:formula1>
            <xm:f>Config!$A$2:$A$14</xm:f>
          </x14:formula1>
          <x14:formula2>
            <xm:f>0</xm:f>
          </x14:formula2>
          <xm:sqref>C3:C402</xm:sqref>
        </x14:dataValidation>
        <x14:dataValidation type="list" allowBlank="1" xr:uid="{00000000-0002-0000-0200-000002000000}">
          <x14:formula1>
            <xm:f>Config!$C$2:$C$5</xm:f>
          </x14:formula1>
          <x14:formula2>
            <xm:f>0</xm:f>
          </x14:formula2>
          <xm:sqref>F3:F402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2"/>
  <sheetViews>
    <sheetView showGridLines="0" zoomScaleNormal="100" workbookViewId="0"/>
  </sheetViews>
  <sheetFormatPr baseColWidth="10" defaultColWidth="8.7109375" defaultRowHeight="15" x14ac:dyDescent="0.25"/>
  <cols>
    <col min="1" max="1" width="22" customWidth="1"/>
    <col min="2" max="2" width="15" customWidth="1"/>
    <col min="3" max="3" width="13" customWidth="1"/>
    <col min="4" max="4" width="16" customWidth="1"/>
    <col min="5" max="5" width="15" customWidth="1"/>
    <col min="6" max="6" width="14" customWidth="1"/>
    <col min="7" max="7" width="10" customWidth="1"/>
  </cols>
  <sheetData>
    <row r="1" spans="1:7" ht="27.75" customHeight="1" x14ac:dyDescent="0.25">
      <c r="A1" s="4" t="s">
        <v>109</v>
      </c>
      <c r="B1" s="4"/>
      <c r="C1" s="4"/>
      <c r="D1" s="4"/>
      <c r="E1" s="4"/>
      <c r="F1" s="4"/>
      <c r="G1" s="4"/>
    </row>
    <row r="2" spans="1:7" x14ac:dyDescent="0.25">
      <c r="A2" s="3" t="s">
        <v>110</v>
      </c>
      <c r="B2" s="3"/>
      <c r="C2" s="3"/>
      <c r="D2" s="3"/>
      <c r="E2" s="3"/>
      <c r="F2" s="3"/>
      <c r="G2" s="3"/>
    </row>
    <row r="3" spans="1:7" x14ac:dyDescent="0.25">
      <c r="A3" s="1" t="s">
        <v>111</v>
      </c>
      <c r="B3" s="1"/>
      <c r="C3" s="1"/>
      <c r="D3" s="1"/>
    </row>
    <row r="4" spans="1:7" x14ac:dyDescent="0.25">
      <c r="A4" s="9" t="s">
        <v>73</v>
      </c>
      <c r="B4" s="9" t="s">
        <v>112</v>
      </c>
      <c r="C4" s="9" t="s">
        <v>113</v>
      </c>
      <c r="D4" s="9" t="s">
        <v>114</v>
      </c>
    </row>
    <row r="5" spans="1:7" x14ac:dyDescent="0.25">
      <c r="A5" s="17" t="s">
        <v>58</v>
      </c>
      <c r="B5" s="28">
        <v>1950</v>
      </c>
      <c r="C5" s="13">
        <f>SUMIFS(Movimientos!$E$3:$E$402,Movimientos!$B$3:$B$402,"Ingreso",Movimientos!$C$3:$C$402,$A5,Movimientos!$G$3:$G$402,Panel!$C$4)</f>
        <v>1950</v>
      </c>
      <c r="D5" s="13">
        <f>SUMIFS(Movimientos!$E$3:$E$402,Movimientos!$B$3:$B$402,"Ingreso",Movimientos!$C$3:$C$402,$A5)</f>
        <v>5850</v>
      </c>
    </row>
    <row r="6" spans="1:7" x14ac:dyDescent="0.25">
      <c r="A6" s="17" t="s">
        <v>63</v>
      </c>
      <c r="B6" s="28">
        <v>250</v>
      </c>
      <c r="C6" s="13">
        <f>SUMIFS(Movimientos!$E$3:$E$402,Movimientos!$B$3:$B$402,"Ingreso",Movimientos!$C$3:$C$402,$A6,Movimientos!$G$3:$G$402,Panel!$C$4)</f>
        <v>320</v>
      </c>
      <c r="D6" s="13">
        <f>SUMIFS(Movimientos!$E$3:$E$402,Movimientos!$B$3:$B$402,"Ingreso",Movimientos!$C$3:$C$402,$A6)</f>
        <v>570</v>
      </c>
    </row>
    <row r="7" spans="1:7" x14ac:dyDescent="0.25">
      <c r="A7" s="17" t="s">
        <v>68</v>
      </c>
      <c r="B7" s="28">
        <v>30</v>
      </c>
      <c r="C7" s="13">
        <f>SUMIFS(Movimientos!$E$3:$E$402,Movimientos!$B$3:$B$402,"Ingreso",Movimientos!$C$3:$C$402,$A7,Movimientos!$G$3:$G$402,Panel!$C$4)</f>
        <v>0</v>
      </c>
      <c r="D7" s="13">
        <f>SUMIFS(Movimientos!$E$3:$E$402,Movimientos!$B$3:$B$402,"Ingreso",Movimientos!$C$3:$C$402,$A7)</f>
        <v>28</v>
      </c>
    </row>
    <row r="8" spans="1:7" x14ac:dyDescent="0.25">
      <c r="A8" s="10" t="s">
        <v>115</v>
      </c>
      <c r="B8" s="29">
        <f>SUM(B5:B7)</f>
        <v>2230</v>
      </c>
      <c r="C8" s="29">
        <f>SUM(C5:C7)</f>
        <v>2270</v>
      </c>
      <c r="D8" s="29">
        <f>SUM(D5:D7)</f>
        <v>6448</v>
      </c>
    </row>
    <row r="10" spans="1:7" x14ac:dyDescent="0.25">
      <c r="A10" s="1" t="s">
        <v>116</v>
      </c>
      <c r="B10" s="1"/>
      <c r="C10" s="1"/>
      <c r="D10" s="1"/>
      <c r="E10" s="1"/>
      <c r="F10" s="1"/>
      <c r="G10" s="1"/>
    </row>
    <row r="11" spans="1:7" x14ac:dyDescent="0.25">
      <c r="A11" s="9" t="s">
        <v>73</v>
      </c>
      <c r="B11" s="9" t="s">
        <v>117</v>
      </c>
      <c r="C11" s="9" t="s">
        <v>56</v>
      </c>
      <c r="D11" s="9" t="s">
        <v>118</v>
      </c>
      <c r="E11" s="9" t="s">
        <v>119</v>
      </c>
      <c r="F11" s="9" t="s">
        <v>120</v>
      </c>
      <c r="G11" s="9" t="s">
        <v>121</v>
      </c>
    </row>
    <row r="12" spans="1:7" x14ac:dyDescent="0.25">
      <c r="A12" s="17" t="s">
        <v>36</v>
      </c>
      <c r="B12" s="30" t="s">
        <v>61</v>
      </c>
      <c r="C12" s="30" t="s">
        <v>62</v>
      </c>
      <c r="D12" s="28">
        <v>750</v>
      </c>
      <c r="E12" s="13">
        <f>SUMIFS(Movimientos!$E$3:$E$402,Movimientos!$B$3:$B$402,"Gasto",Movimientos!$C$3:$C$402,$A12,Movimientos!$G$3:$G$402,Panel!$C$4)</f>
        <v>750</v>
      </c>
      <c r="F12" s="13">
        <f t="shared" ref="F12:F21" si="0">D12-E12</f>
        <v>0</v>
      </c>
      <c r="G12" s="22">
        <f t="shared" ref="G12:G22" si="1">IF(D12=0,0,E12/D12)</f>
        <v>1</v>
      </c>
    </row>
    <row r="13" spans="1:7" x14ac:dyDescent="0.25">
      <c r="A13" s="17" t="s">
        <v>37</v>
      </c>
      <c r="B13" s="30" t="s">
        <v>61</v>
      </c>
      <c r="C13" s="30" t="s">
        <v>62</v>
      </c>
      <c r="D13" s="28">
        <v>145</v>
      </c>
      <c r="E13" s="13">
        <f>SUMIFS(Movimientos!$E$3:$E$402,Movimientos!$B$3:$B$402,"Gasto",Movimientos!$C$3:$C$402,$A13,Movimientos!$G$3:$G$402,Panel!$C$4)</f>
        <v>116</v>
      </c>
      <c r="F13" s="13">
        <f t="shared" si="0"/>
        <v>29</v>
      </c>
      <c r="G13" s="22">
        <f t="shared" si="1"/>
        <v>0.8</v>
      </c>
    </row>
    <row r="14" spans="1:7" x14ac:dyDescent="0.25">
      <c r="A14" s="17" t="s">
        <v>38</v>
      </c>
      <c r="B14" s="30" t="s">
        <v>61</v>
      </c>
      <c r="C14" s="30" t="s">
        <v>67</v>
      </c>
      <c r="D14" s="28">
        <v>360</v>
      </c>
      <c r="E14" s="13">
        <f>SUMIFS(Movimientos!$E$3:$E$402,Movimientos!$B$3:$B$402,"Gasto",Movimientos!$C$3:$C$402,$A14,Movimientos!$G$3:$G$402,Panel!$C$4)</f>
        <v>311</v>
      </c>
      <c r="F14" s="13">
        <f t="shared" si="0"/>
        <v>49</v>
      </c>
      <c r="G14" s="22">
        <f t="shared" si="1"/>
        <v>0.86388888888888893</v>
      </c>
    </row>
    <row r="15" spans="1:7" x14ac:dyDescent="0.25">
      <c r="A15" s="17" t="s">
        <v>40</v>
      </c>
      <c r="B15" s="30" t="s">
        <v>61</v>
      </c>
      <c r="C15" s="30" t="s">
        <v>67</v>
      </c>
      <c r="D15" s="28">
        <v>70</v>
      </c>
      <c r="E15" s="13">
        <f>SUMIFS(Movimientos!$E$3:$E$402,Movimientos!$B$3:$B$402,"Gasto",Movimientos!$C$3:$C$402,$A15,Movimientos!$G$3:$G$402,Panel!$C$4)</f>
        <v>45</v>
      </c>
      <c r="F15" s="13">
        <f t="shared" si="0"/>
        <v>25</v>
      </c>
      <c r="G15" s="22">
        <f t="shared" si="1"/>
        <v>0.6428571428571429</v>
      </c>
    </row>
    <row r="16" spans="1:7" x14ac:dyDescent="0.25">
      <c r="A16" s="17" t="s">
        <v>42</v>
      </c>
      <c r="B16" s="30" t="s">
        <v>61</v>
      </c>
      <c r="C16" s="30" t="s">
        <v>67</v>
      </c>
      <c r="D16" s="28">
        <v>45</v>
      </c>
      <c r="E16" s="13">
        <f>SUMIFS(Movimientos!$E$3:$E$402,Movimientos!$B$3:$B$402,"Gasto",Movimientos!$C$3:$C$402,$A16,Movimientos!$G$3:$G$402,Panel!$C$4)</f>
        <v>40</v>
      </c>
      <c r="F16" s="13">
        <f t="shared" si="0"/>
        <v>5</v>
      </c>
      <c r="G16" s="22">
        <f t="shared" si="1"/>
        <v>0.88888888888888884</v>
      </c>
    </row>
    <row r="17" spans="1:7" x14ac:dyDescent="0.25">
      <c r="A17" s="17" t="s">
        <v>44</v>
      </c>
      <c r="B17" s="30" t="s">
        <v>66</v>
      </c>
      <c r="C17" s="30" t="s">
        <v>67</v>
      </c>
      <c r="D17" s="28">
        <v>170</v>
      </c>
      <c r="E17" s="13">
        <f>SUMIFS(Movimientos!$E$3:$E$402,Movimientos!$B$3:$B$402,"Gasto",Movimientos!$C$3:$C$402,$A17,Movimientos!$G$3:$G$402,Panel!$C$4)</f>
        <v>104</v>
      </c>
      <c r="F17" s="13">
        <f t="shared" si="0"/>
        <v>66</v>
      </c>
      <c r="G17" s="22">
        <f t="shared" si="1"/>
        <v>0.61176470588235299</v>
      </c>
    </row>
    <row r="18" spans="1:7" x14ac:dyDescent="0.25">
      <c r="A18" s="17" t="s">
        <v>46</v>
      </c>
      <c r="B18" s="30" t="s">
        <v>66</v>
      </c>
      <c r="C18" s="30" t="s">
        <v>67</v>
      </c>
      <c r="D18" s="28">
        <v>90</v>
      </c>
      <c r="E18" s="13">
        <f>SUMIFS(Movimientos!$E$3:$E$402,Movimientos!$B$3:$B$402,"Gasto",Movimientos!$C$3:$C$402,$A18,Movimientos!$G$3:$G$402,Panel!$C$4)</f>
        <v>53</v>
      </c>
      <c r="F18" s="13">
        <f t="shared" si="0"/>
        <v>37</v>
      </c>
      <c r="G18" s="22">
        <f t="shared" si="1"/>
        <v>0.58888888888888891</v>
      </c>
    </row>
    <row r="19" spans="1:7" x14ac:dyDescent="0.25">
      <c r="A19" s="17" t="s">
        <v>48</v>
      </c>
      <c r="B19" s="30" t="s">
        <v>66</v>
      </c>
      <c r="C19" s="30" t="s">
        <v>62</v>
      </c>
      <c r="D19" s="28">
        <v>50</v>
      </c>
      <c r="E19" s="13">
        <f>SUMIFS(Movimientos!$E$3:$E$402,Movimientos!$B$3:$B$402,"Gasto",Movimientos!$C$3:$C$402,$A19,Movimientos!$G$3:$G$402,Panel!$C$4)</f>
        <v>49</v>
      </c>
      <c r="F19" s="13">
        <f t="shared" si="0"/>
        <v>1</v>
      </c>
      <c r="G19" s="22">
        <f t="shared" si="1"/>
        <v>0.98</v>
      </c>
    </row>
    <row r="20" spans="1:7" x14ac:dyDescent="0.25">
      <c r="A20" s="17" t="s">
        <v>50</v>
      </c>
      <c r="B20" s="30" t="s">
        <v>10</v>
      </c>
      <c r="C20" s="30" t="s">
        <v>62</v>
      </c>
      <c r="D20" s="28">
        <v>220</v>
      </c>
      <c r="E20" s="13">
        <f>SUMIFS(Movimientos!$E$3:$E$402,Movimientos!$B$3:$B$402,"Gasto",Movimientos!$C$3:$C$402,$A20,Movimientos!$G$3:$G$402,Panel!$C$4)</f>
        <v>250</v>
      </c>
      <c r="F20" s="13">
        <f t="shared" si="0"/>
        <v>-30</v>
      </c>
      <c r="G20" s="22">
        <f t="shared" si="1"/>
        <v>1.1363636363636365</v>
      </c>
    </row>
    <row r="21" spans="1:7" x14ac:dyDescent="0.25">
      <c r="A21" s="17" t="s">
        <v>51</v>
      </c>
      <c r="B21" s="30" t="s">
        <v>61</v>
      </c>
      <c r="C21" s="30" t="s">
        <v>67</v>
      </c>
      <c r="D21" s="28">
        <v>60</v>
      </c>
      <c r="E21" s="13">
        <f>SUMIFS(Movimientos!$E$3:$E$402,Movimientos!$B$3:$B$402,"Gasto",Movimientos!$C$3:$C$402,$A21,Movimientos!$G$3:$G$402,Panel!$C$4)</f>
        <v>0</v>
      </c>
      <c r="F21" s="13">
        <f t="shared" si="0"/>
        <v>60</v>
      </c>
      <c r="G21" s="22">
        <f t="shared" si="1"/>
        <v>0</v>
      </c>
    </row>
    <row r="22" spans="1:7" x14ac:dyDescent="0.25">
      <c r="A22" s="10" t="s">
        <v>122</v>
      </c>
      <c r="B22" s="31"/>
      <c r="C22" s="31"/>
      <c r="D22" s="29">
        <f>SUM(D12:D21)</f>
        <v>1960</v>
      </c>
      <c r="E22" s="29">
        <f>SUM(E12:E21)</f>
        <v>1718</v>
      </c>
      <c r="F22" s="29">
        <f>SUM(F12:F21)</f>
        <v>242</v>
      </c>
      <c r="G22" s="32">
        <f t="shared" si="1"/>
        <v>0.87653061224489792</v>
      </c>
    </row>
  </sheetData>
  <mergeCells count="4">
    <mergeCell ref="A1:G1"/>
    <mergeCell ref="A2:G2"/>
    <mergeCell ref="A3:D3"/>
    <mergeCell ref="A10:G10"/>
  </mergeCells>
  <conditionalFormatting sqref="G12:G22">
    <cfRule type="cellIs" dxfId="2" priority="2" operator="greaterThan">
      <formula>1</formula>
    </cfRule>
    <cfRule type="cellIs" dxfId="1" priority="3" operator="between">
      <formula>0.85</formula>
      <formula>1</formula>
    </cfRule>
    <cfRule type="cellIs" dxfId="0" priority="4" operator="lessThan">
      <formula>0.85</formula>
    </cfRule>
  </conditionalFormatting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300-000000000000}">
          <x14:formula1>
            <xm:f>Config!$D$2:$D$4</xm:f>
          </x14:formula1>
          <x14:formula2>
            <xm:f>0</xm:f>
          </x14:formula2>
          <xm:sqref>B12:B21</xm:sqref>
        </x14:dataValidation>
        <x14:dataValidation type="list" allowBlank="1" xr:uid="{00000000-0002-0000-0300-000001000000}">
          <x14:formula1>
            <xm:f>Config!$E$2:$E$3</xm:f>
          </x14:formula1>
          <x14:formula2>
            <xm:f>0</xm:f>
          </x14:formula2>
          <xm:sqref>C12:C21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"/>
  <sheetViews>
    <sheetView showGridLines="0" zoomScaleNormal="100" workbookViewId="0">
      <pane ySplit="2" topLeftCell="A3" activePane="bottomLeft" state="frozen"/>
      <selection pane="bottomLeft"/>
    </sheetView>
  </sheetViews>
  <sheetFormatPr baseColWidth="10" defaultColWidth="8.7109375" defaultRowHeight="15" x14ac:dyDescent="0.25"/>
  <cols>
    <col min="1" max="1" width="30" customWidth="1"/>
    <col min="2" max="4" width="13" customWidth="1"/>
    <col min="5" max="5" width="14" customWidth="1"/>
    <col min="6" max="6" width="13" customWidth="1"/>
    <col min="7" max="7" width="15" customWidth="1"/>
    <col min="8" max="8" width="24" customWidth="1"/>
  </cols>
  <sheetData>
    <row r="1" spans="1:8" ht="27.75" customHeight="1" x14ac:dyDescent="0.25">
      <c r="A1" s="4" t="s">
        <v>123</v>
      </c>
      <c r="B1" s="4"/>
      <c r="C1" s="4"/>
      <c r="D1" s="4"/>
      <c r="E1" s="4"/>
      <c r="F1" s="4"/>
      <c r="G1" s="4"/>
      <c r="H1" s="4"/>
    </row>
    <row r="2" spans="1:8" x14ac:dyDescent="0.25">
      <c r="A2" s="9" t="s">
        <v>124</v>
      </c>
      <c r="B2" s="9" t="s">
        <v>29</v>
      </c>
      <c r="C2" s="9" t="s">
        <v>125</v>
      </c>
      <c r="D2" s="9" t="s">
        <v>126</v>
      </c>
      <c r="E2" s="9" t="s">
        <v>127</v>
      </c>
      <c r="F2" s="9" t="s">
        <v>128</v>
      </c>
      <c r="G2" s="9" t="s">
        <v>129</v>
      </c>
      <c r="H2" s="9" t="s">
        <v>130</v>
      </c>
    </row>
    <row r="3" spans="1:8" x14ac:dyDescent="0.25">
      <c r="A3" s="17" t="s">
        <v>131</v>
      </c>
      <c r="B3" s="28">
        <v>6000</v>
      </c>
      <c r="C3" s="28">
        <v>2400</v>
      </c>
      <c r="D3" s="13">
        <f>B3-C3</f>
        <v>3600</v>
      </c>
      <c r="E3" s="16">
        <f>IF(B3=0,0,C3/B3)</f>
        <v>0.4</v>
      </c>
      <c r="F3" s="33">
        <v>46387</v>
      </c>
      <c r="G3" s="34">
        <f ca="1">IF(F3&lt;=TODAY(),0,(YEAR(F3)-YEAR(TODAY()))*12+(MONTH(F3)-MONTH(TODAY())))</f>
        <v>6</v>
      </c>
      <c r="H3" s="13">
        <f ca="1">IF(D3&lt;=0,0,IF(G3&lt;=0,D3,D3/G3))</f>
        <v>600</v>
      </c>
    </row>
    <row r="4" spans="1:8" x14ac:dyDescent="0.25">
      <c r="A4" s="17" t="s">
        <v>132</v>
      </c>
      <c r="B4" s="28">
        <v>3000</v>
      </c>
      <c r="C4" s="28">
        <v>950</v>
      </c>
      <c r="D4" s="13">
        <f>B4-C4</f>
        <v>2050</v>
      </c>
      <c r="E4" s="16">
        <f>IF(B4=0,0,C4/B4)</f>
        <v>0.31666666666666665</v>
      </c>
      <c r="F4" s="33">
        <v>46295</v>
      </c>
      <c r="G4" s="34">
        <f ca="1">IF(F4&lt;=TODAY(),0,(YEAR(F4)-YEAR(TODAY()))*12+(MONTH(F4)-MONTH(TODAY())))</f>
        <v>3</v>
      </c>
      <c r="H4" s="13">
        <f ca="1">IF(D4&lt;=0,0,IF(G4&lt;=0,D4,D4/G4))</f>
        <v>683.33333333333337</v>
      </c>
    </row>
    <row r="5" spans="1:8" x14ac:dyDescent="0.25">
      <c r="A5" s="17" t="s">
        <v>133</v>
      </c>
      <c r="B5" s="28">
        <v>4000</v>
      </c>
      <c r="C5" s="28">
        <v>1200</v>
      </c>
      <c r="D5" s="13">
        <f>B5-C5</f>
        <v>2800</v>
      </c>
      <c r="E5" s="16">
        <f>IF(B5=0,0,C5/B5)</f>
        <v>0.3</v>
      </c>
      <c r="F5" s="33">
        <v>46568</v>
      </c>
      <c r="G5" s="34">
        <f ca="1">IF(F5&lt;=TODAY(),0,(YEAR(F5)-YEAR(TODAY()))*12+(MONTH(F5)-MONTH(TODAY())))</f>
        <v>12</v>
      </c>
      <c r="H5" s="13">
        <f ca="1">IF(D5&lt;=0,0,IF(G5&lt;=0,D5,D5/G5))</f>
        <v>233.33333333333334</v>
      </c>
    </row>
    <row r="6" spans="1:8" x14ac:dyDescent="0.25">
      <c r="A6" s="17" t="s">
        <v>134</v>
      </c>
      <c r="B6" s="28">
        <v>1500</v>
      </c>
      <c r="C6" s="28">
        <v>600</v>
      </c>
      <c r="D6" s="13">
        <f>B6-C6</f>
        <v>900</v>
      </c>
      <c r="E6" s="16">
        <f>IF(B6=0,0,C6/B6)</f>
        <v>0.4</v>
      </c>
      <c r="F6" s="33">
        <v>46265</v>
      </c>
      <c r="G6" s="34">
        <f ca="1">IF(F6&lt;=TODAY(),0,(YEAR(F6)-YEAR(TODAY()))*12+(MONTH(F6)-MONTH(TODAY())))</f>
        <v>2</v>
      </c>
      <c r="H6" s="13">
        <f ca="1">IF(D6&lt;=0,0,IF(G6&lt;=0,D6,D6/G6))</f>
        <v>450</v>
      </c>
    </row>
    <row r="7" spans="1:8" x14ac:dyDescent="0.25">
      <c r="A7" s="10" t="s">
        <v>135</v>
      </c>
      <c r="B7" s="29">
        <f>SUM(B3:B6)</f>
        <v>14500</v>
      </c>
      <c r="C7" s="29">
        <f>SUM(C3:C6)</f>
        <v>5150</v>
      </c>
      <c r="D7" s="29">
        <f>SUM(D3:D6)</f>
        <v>9350</v>
      </c>
      <c r="E7" s="32">
        <f>IF(B7=0,0,C7/B7)</f>
        <v>0.35517241379310344</v>
      </c>
      <c r="F7" s="31"/>
      <c r="G7" s="31"/>
      <c r="H7" s="29">
        <f ca="1">SUM(H3:H6)</f>
        <v>1966.6666666666667</v>
      </c>
    </row>
  </sheetData>
  <mergeCells count="1">
    <mergeCell ref="A1:H1"/>
  </mergeCells>
  <conditionalFormatting sqref="E3:E6">
    <cfRule type="dataBar" priority="2">
      <dataBar>
        <cfvo type="num" val="0"/>
        <cfvo type="num" val="1"/>
        <color rgb="FF0F766E"/>
      </dataBar>
      <extLst>
        <ext xmlns:x14="http://schemas.microsoft.com/office/spreadsheetml/2009/9/main" uri="{B025F937-C7B1-47D3-B67F-A62EFF666E3E}">
          <x14:id>{7083E0B9-C7BD-45B5-B9AC-0023A5B8BA44}</x14:id>
        </ext>
      </extLst>
    </cfRule>
  </conditionalFormatting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083E0B9-C7BD-45B5-B9AC-0023A5B8BA44}">
            <x14:dataBar axisPosition="none">
              <x14:cfvo type="num">
                <xm:f>0</xm:f>
              </x14:cfvo>
              <x14:cfvo type="num">
                <xm:f>1</xm:f>
              </x14:cfvo>
              <x14:negativeFillColor rgb="FF0F766E"/>
            </x14:dataBar>
          </x14:cfRule>
          <xm:sqref>E3:E6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Panel</vt:lpstr>
      <vt:lpstr>Config</vt:lpstr>
      <vt:lpstr>Movimientos</vt:lpstr>
      <vt:lpstr>Presupuesto</vt:lpstr>
      <vt:lpstr>Metas de ahorro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2026-06-11T08:39:39Z</dcterms:created>
  <dcterms:modified xsi:type="dcterms:W3CDTF">2026-06-11T10:04:37Z</dcterms:modified>
  <dc:language>en-US</dc:language>
</cp:coreProperties>
</file>