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Registro jornada laboral\"/>
    </mc:Choice>
  </mc:AlternateContent>
  <xr:revisionPtr revIDLastSave="0" documentId="13_ncr:1_{4427F14B-91C4-453E-B185-475915D7F48E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Jornada" sheetId="1" r:id="rId1"/>
    <sheet name="Parametros" sheetId="2" r:id="rId2"/>
  </sheets>
  <definedNames>
    <definedName name="_xlnm.Print_Area" localSheetId="0">Jornada!$A$1:$O$59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3" i="1" l="1"/>
  <c r="E52" i="1"/>
  <c r="E51" i="1"/>
  <c r="E50" i="1"/>
  <c r="E49" i="1"/>
  <c r="K45" i="1"/>
  <c r="L45" i="1" s="1"/>
  <c r="J45" i="1"/>
  <c r="I45" i="1"/>
  <c r="L44" i="1"/>
  <c r="K44" i="1"/>
  <c r="J44" i="1"/>
  <c r="I44" i="1"/>
  <c r="K43" i="1"/>
  <c r="J43" i="1"/>
  <c r="I43" i="1"/>
  <c r="R53" i="1" s="1"/>
  <c r="K42" i="1"/>
  <c r="J42" i="1"/>
  <c r="I42" i="1"/>
  <c r="L42" i="1" s="1"/>
  <c r="K41" i="1"/>
  <c r="J41" i="1"/>
  <c r="I41" i="1"/>
  <c r="L41" i="1" s="1"/>
  <c r="K40" i="1"/>
  <c r="L40" i="1" s="1"/>
  <c r="J40" i="1"/>
  <c r="I40" i="1"/>
  <c r="L39" i="1"/>
  <c r="K39" i="1"/>
  <c r="J39" i="1"/>
  <c r="I39" i="1"/>
  <c r="K38" i="1"/>
  <c r="J38" i="1"/>
  <c r="I38" i="1"/>
  <c r="L38" i="1" s="1"/>
  <c r="K37" i="1"/>
  <c r="J37" i="1"/>
  <c r="I37" i="1"/>
  <c r="L37" i="1" s="1"/>
  <c r="K36" i="1"/>
  <c r="J36" i="1"/>
  <c r="I36" i="1"/>
  <c r="R52" i="1" s="1"/>
  <c r="K35" i="1"/>
  <c r="L35" i="1" s="1"/>
  <c r="J35" i="1"/>
  <c r="I35" i="1"/>
  <c r="L34" i="1"/>
  <c r="K34" i="1"/>
  <c r="J34" i="1"/>
  <c r="I34" i="1"/>
  <c r="K33" i="1"/>
  <c r="J33" i="1"/>
  <c r="I33" i="1"/>
  <c r="L33" i="1" s="1"/>
  <c r="K32" i="1"/>
  <c r="J32" i="1"/>
  <c r="I32" i="1"/>
  <c r="L32" i="1" s="1"/>
  <c r="K31" i="1"/>
  <c r="J31" i="1"/>
  <c r="I31" i="1"/>
  <c r="L31" i="1" s="1"/>
  <c r="K30" i="1"/>
  <c r="J30" i="1"/>
  <c r="I30" i="1"/>
  <c r="L30" i="1" s="1"/>
  <c r="L29" i="1"/>
  <c r="K29" i="1"/>
  <c r="J29" i="1"/>
  <c r="I29" i="1"/>
  <c r="R51" i="1" s="1"/>
  <c r="K28" i="1"/>
  <c r="J28" i="1"/>
  <c r="I28" i="1"/>
  <c r="L28" i="1" s="1"/>
  <c r="K27" i="1"/>
  <c r="J27" i="1"/>
  <c r="I27" i="1"/>
  <c r="L27" i="1" s="1"/>
  <c r="K26" i="1"/>
  <c r="J26" i="1"/>
  <c r="I26" i="1"/>
  <c r="L26" i="1" s="1"/>
  <c r="K25" i="1"/>
  <c r="J25" i="1"/>
  <c r="I25" i="1"/>
  <c r="L25" i="1" s="1"/>
  <c r="L24" i="1"/>
  <c r="K24" i="1"/>
  <c r="J24" i="1"/>
  <c r="I24" i="1"/>
  <c r="K23" i="1"/>
  <c r="J23" i="1"/>
  <c r="I23" i="1"/>
  <c r="L23" i="1" s="1"/>
  <c r="K22" i="1"/>
  <c r="J22" i="1"/>
  <c r="I22" i="1"/>
  <c r="R50" i="1" s="1"/>
  <c r="K21" i="1"/>
  <c r="J21" i="1"/>
  <c r="I21" i="1"/>
  <c r="L21" i="1" s="1"/>
  <c r="K20" i="1"/>
  <c r="J20" i="1"/>
  <c r="I20" i="1"/>
  <c r="L20" i="1" s="1"/>
  <c r="L19" i="1"/>
  <c r="K19" i="1"/>
  <c r="J19" i="1"/>
  <c r="I19" i="1"/>
  <c r="K18" i="1"/>
  <c r="J18" i="1"/>
  <c r="I18" i="1"/>
  <c r="L18" i="1" s="1"/>
  <c r="K17" i="1"/>
  <c r="J17" i="1"/>
  <c r="I17" i="1"/>
  <c r="L17" i="1" s="1"/>
  <c r="K16" i="1"/>
  <c r="J16" i="1"/>
  <c r="I16" i="1"/>
  <c r="L16" i="1" s="1"/>
  <c r="K15" i="1"/>
  <c r="K46" i="1" s="1"/>
  <c r="J15" i="1"/>
  <c r="E54" i="1" s="1"/>
  <c r="I15" i="1"/>
  <c r="R49" i="1" s="1"/>
  <c r="L9" i="1"/>
  <c r="L15" i="1" l="1"/>
  <c r="I46" i="1"/>
  <c r="B12" i="1" s="1"/>
  <c r="J46" i="1"/>
  <c r="L36" i="1"/>
  <c r="L22" i="1"/>
  <c r="L43" i="1"/>
  <c r="L46" i="1" l="1"/>
  <c r="H12" i="1" s="1"/>
  <c r="E12" i="1"/>
  <c r="K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14" authorId="0" shapeId="0" xr:uid="{00000000-0006-0000-0000-000001000000}">
      <text>
        <r>
          <rPr>
            <sz val="10"/>
            <rFont val="Arial"/>
            <family val="2"/>
          </rPr>
          <t>Tramo trabajado entre 22:00 y 06:00 (cálculo automático aproximado).</t>
        </r>
      </text>
    </comment>
  </commentList>
</comments>
</file>

<file path=xl/sharedStrings.xml><?xml version="1.0" encoding="utf-8"?>
<sst xmlns="http://schemas.openxmlformats.org/spreadsheetml/2006/main" count="210" uniqueCount="101">
  <si>
    <t>REGISTRO DE JORNADA</t>
  </si>
  <si>
    <t>MAYO  ·  2026</t>
  </si>
  <si>
    <t>Control horario diario conforme al art. 34.9 del Estatuto de los Trabajadores</t>
  </si>
  <si>
    <t>EMPRESA</t>
  </si>
  <si>
    <t>CIF</t>
  </si>
  <si>
    <t>CENTRO DE TRABAJO</t>
  </si>
  <si>
    <t>CONVENIO</t>
  </si>
  <si>
    <t>Estudio Marés Arquitectura, S.L.P.</t>
  </si>
  <si>
    <t>B-87654321</t>
  </si>
  <si>
    <t>Bilbao · C. Iparraguirre 22</t>
  </si>
  <si>
    <t>Oficinas y despachos</t>
  </si>
  <si>
    <t>PERSONA TRABAJADORA</t>
  </si>
  <si>
    <t>NIF</t>
  </si>
  <si>
    <t>PUESTO</t>
  </si>
  <si>
    <t>JORNADA PACTADA</t>
  </si>
  <si>
    <t>Lucía Etxeberria Mendoza</t>
  </si>
  <si>
    <t>30558174-J</t>
  </si>
  <si>
    <t>Arquitecta junior</t>
  </si>
  <si>
    <t>HORAS TRABAJADAS</t>
  </si>
  <si>
    <t>HORAS EXTRA</t>
  </si>
  <si>
    <t>SALDO DEL MES</t>
  </si>
  <si>
    <t>% CUMPLIMIENTO</t>
  </si>
  <si>
    <t>Día</t>
  </si>
  <si>
    <t>Fecha</t>
  </si>
  <si>
    <t>Turno</t>
  </si>
  <si>
    <t>Entrada</t>
  </si>
  <si>
    <t>Salida</t>
  </si>
  <si>
    <t>Pausa</t>
  </si>
  <si>
    <t>Modalidad</t>
  </si>
  <si>
    <t>Horas
trabaj.</t>
  </si>
  <si>
    <t>Horas
noct.</t>
  </si>
  <si>
    <t>Horas
pact.</t>
  </si>
  <si>
    <t>Saldo</t>
  </si>
  <si>
    <t>Estado</t>
  </si>
  <si>
    <t>Notas</t>
  </si>
  <si>
    <t>vie</t>
  </si>
  <si>
    <t>Festivo</t>
  </si>
  <si>
    <t>sáb</t>
  </si>
  <si>
    <t>dom</t>
  </si>
  <si>
    <t>lun</t>
  </si>
  <si>
    <t>Partida</t>
  </si>
  <si>
    <t>09:30</t>
  </si>
  <si>
    <t>19:15</t>
  </si>
  <si>
    <t>01:00</t>
  </si>
  <si>
    <t>Presencial</t>
  </si>
  <si>
    <t>Normal</t>
  </si>
  <si>
    <t>mar</t>
  </si>
  <si>
    <t>08:00</t>
  </si>
  <si>
    <t>16:15</t>
  </si>
  <si>
    <t>00:45</t>
  </si>
  <si>
    <t>Visita a obra</t>
  </si>
  <si>
    <t>mié</t>
  </si>
  <si>
    <t>Mañana</t>
  </si>
  <si>
    <t>09:00</t>
  </si>
  <si>
    <t>17:20</t>
  </si>
  <si>
    <t>00:20</t>
  </si>
  <si>
    <t>Teletrabajo</t>
  </si>
  <si>
    <t>jue</t>
  </si>
  <si>
    <t>08:30</t>
  </si>
  <si>
    <t>17:45</t>
  </si>
  <si>
    <t>00:30</t>
  </si>
  <si>
    <t>17:30</t>
  </si>
  <si>
    <t>17:05</t>
  </si>
  <si>
    <t>18:00</t>
  </si>
  <si>
    <t>16:35</t>
  </si>
  <si>
    <t>Permiso</t>
  </si>
  <si>
    <t>Revisión de planos</t>
  </si>
  <si>
    <t>09:15</t>
  </si>
  <si>
    <t>18:45</t>
  </si>
  <si>
    <t>Reunión con cliente</t>
  </si>
  <si>
    <t>16:30</t>
  </si>
  <si>
    <t>Coordinación BIM</t>
  </si>
  <si>
    <t>08:15</t>
  </si>
  <si>
    <t>17:00</t>
  </si>
  <si>
    <t>Vacaciones</t>
  </si>
  <si>
    <t>TOTALES DEL MES</t>
  </si>
  <si>
    <t>DESGLOSE POR ESTADO</t>
  </si>
  <si>
    <t>Semana</t>
  </si>
  <si>
    <t>Horas</t>
  </si>
  <si>
    <t>Días trabajados</t>
  </si>
  <si>
    <t>Sem 1</t>
  </si>
  <si>
    <t>Sem 2</t>
  </si>
  <si>
    <t>Sem 3</t>
  </si>
  <si>
    <t>Festivos</t>
  </si>
  <si>
    <t>Sem 4</t>
  </si>
  <si>
    <t>Permisos</t>
  </si>
  <si>
    <t>Sem 5</t>
  </si>
  <si>
    <t>Horas nocturnas</t>
  </si>
  <si>
    <t>Firma y sello de la empresa</t>
  </si>
  <si>
    <t>Firma de la persona trabajadora</t>
  </si>
  <si>
    <t>Documento de uso interno. Consérvese durante 4 años a disposición de la Inspección de Trabajo.</t>
  </si>
  <si>
    <t>Parámetro</t>
  </si>
  <si>
    <t>Valor</t>
  </si>
  <si>
    <t>Jornada pactada (h/día)</t>
  </si>
  <si>
    <t>Estados</t>
  </si>
  <si>
    <t>Turnos</t>
  </si>
  <si>
    <t>Tarde</t>
  </si>
  <si>
    <t>Mixta</t>
  </si>
  <si>
    <t>Baja</t>
  </si>
  <si>
    <t>Nocturno</t>
  </si>
  <si>
    <t>Ausencia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</si>
</sst>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&quot; h / día&quot;"/>
    <numFmt numFmtId="165" formatCode="0.0&quot; h&quot;"/>
    <numFmt numFmtId="166" formatCode="\+0.0&quot; h&quot;;\-0.0&quot; h&quot;;0.0&quot; h&quot;"/>
    <numFmt numFmtId="167" formatCode="dd&quot; de &quot;mmm"/>
    <numFmt numFmtId="168" formatCode="hh:mm"/>
    <numFmt numFmtId="169" formatCode="\+0.00;\-0.00;0.00"/>
    <numFmt numFmtId="170" formatCode="0.0"/>
  </numFmts>
  <fonts count="28" x14ac:knownFonts="1">
    <font>
      <sz val="11"/>
      <color theme="1"/>
      <name val="Calibri"/>
      <family val="2"/>
      <charset val="1"/>
    </font>
    <font>
      <b/>
      <sz val="26"/>
      <color rgb="FFFFFFFF"/>
      <name val="Calibri Light"/>
      <charset val="1"/>
    </font>
    <font>
      <b/>
      <sz val="14"/>
      <color rgb="FFE8A33D"/>
      <name val="Calibri"/>
      <charset val="1"/>
    </font>
    <font>
      <i/>
      <sz val="9"/>
      <color rgb="FFAFC6D0"/>
      <name val="Calibri"/>
      <charset val="1"/>
    </font>
    <font>
      <b/>
      <sz val="8"/>
      <color rgb="FF5A6B7B"/>
      <name val="Calibri"/>
      <charset val="1"/>
    </font>
    <font>
      <b/>
      <sz val="12"/>
      <color rgb="FF0000FF"/>
      <name val="Calibri"/>
      <charset val="1"/>
    </font>
    <font>
      <b/>
      <sz val="8"/>
      <color rgb="FFFFFFFF"/>
      <name val="Calibri"/>
      <charset val="1"/>
    </font>
    <font>
      <b/>
      <sz val="12"/>
      <color rgb="FF0E1B2A"/>
      <name val="Calibri"/>
      <charset val="1"/>
    </font>
    <font>
      <b/>
      <sz val="8.5"/>
      <color rgb="FF5A6B7B"/>
      <name val="Calibri"/>
      <charset val="1"/>
    </font>
    <font>
      <b/>
      <sz val="20"/>
      <color rgb="FF0E7C86"/>
      <name val="Calibri Light"/>
      <charset val="1"/>
    </font>
    <font>
      <b/>
      <sz val="20"/>
      <color rgb="FFC77F1A"/>
      <name val="Calibri Light"/>
      <charset val="1"/>
    </font>
    <font>
      <b/>
      <sz val="20"/>
      <color rgb="FF16314A"/>
      <name val="Calibri Light"/>
      <charset val="1"/>
    </font>
    <font>
      <b/>
      <sz val="20"/>
      <color rgb="FF0A5A62"/>
      <name val="Calibri Light"/>
      <charset val="1"/>
    </font>
    <font>
      <b/>
      <sz val="9"/>
      <color rgb="FFFFFFFF"/>
      <name val="Calibri"/>
      <charset val="1"/>
    </font>
    <font>
      <sz val="9"/>
      <color rgb="FF000000"/>
      <name val="Calibri"/>
      <charset val="1"/>
    </font>
    <font>
      <sz val="10"/>
      <color rgb="FF000000"/>
      <name val="Calibri"/>
      <charset val="1"/>
    </font>
    <font>
      <b/>
      <sz val="10"/>
      <color rgb="FF0A5A62"/>
      <name val="Calibri"/>
      <charset val="1"/>
    </font>
    <font>
      <sz val="9"/>
      <color rgb="FF5A6B7B"/>
      <name val="Calibri"/>
      <charset val="1"/>
    </font>
    <font>
      <b/>
      <sz val="10"/>
      <color rgb="FF000000"/>
      <name val="Calibri"/>
      <charset val="1"/>
    </font>
    <font>
      <b/>
      <sz val="11"/>
      <color rgb="FFFFFFFF"/>
      <name val="Calibri"/>
      <charset val="1"/>
    </font>
    <font>
      <b/>
      <sz val="11"/>
      <color rgb="FFE8A33D"/>
      <name val="Calibri"/>
      <charset val="1"/>
    </font>
    <font>
      <b/>
      <sz val="11"/>
      <color rgb="FF0E1B2A"/>
      <name val="Calibri Light"/>
      <charset val="1"/>
    </font>
    <font>
      <b/>
      <sz val="9"/>
      <color rgb="FF5A6B7B"/>
      <name val="Calibri"/>
      <charset val="1"/>
    </font>
    <font>
      <b/>
      <sz val="11"/>
      <color rgb="FF0A5A62"/>
      <name val="Calibri"/>
      <charset val="1"/>
    </font>
    <font>
      <i/>
      <sz val="8"/>
      <color rgb="FF5A6B7B"/>
      <name val="Calibri"/>
      <charset val="1"/>
    </font>
    <font>
      <sz val="10"/>
      <name val="Arial"/>
      <family val="2"/>
    </font>
    <font>
      <b/>
      <sz val="10"/>
      <color rgb="FFFFFFFF"/>
      <name val="Calibri"/>
      <charset val="1"/>
    </font>
    <font>
      <b/>
      <sz val="11"/>
      <color rgb="FF0000FF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0E1B2A"/>
        <bgColor rgb="FF16314A"/>
      </patternFill>
    </fill>
    <fill>
      <patternFill patternType="solid">
        <fgColor rgb="FF16314A"/>
        <bgColor rgb="FF0E1B2A"/>
      </patternFill>
    </fill>
    <fill>
      <patternFill patternType="solid">
        <fgColor rgb="FFFBFDFD"/>
        <bgColor rgb="FFFFFFFF"/>
      </patternFill>
    </fill>
    <fill>
      <patternFill patternType="solid">
        <fgColor rgb="FFE8A33D"/>
        <bgColor rgb="FFC77F1A"/>
      </patternFill>
    </fill>
    <fill>
      <patternFill patternType="solid">
        <fgColor rgb="FFDFF3F1"/>
        <bgColor rgb="FFE1ECF7"/>
      </patternFill>
    </fill>
    <fill>
      <patternFill patternType="solid">
        <fgColor rgb="FFF2FAF9"/>
        <bgColor rgb="FFFBFDFD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E7C86"/>
      </bottom>
      <diagonal/>
    </border>
    <border>
      <left/>
      <right/>
      <top/>
      <bottom style="thin">
        <color rgb="FF0E7C86"/>
      </bottom>
      <diagonal/>
    </border>
    <border>
      <left/>
      <right/>
      <top/>
      <bottom style="thin">
        <color rgb="FFC9DDE0"/>
      </bottom>
      <diagonal/>
    </border>
    <border>
      <left style="thin">
        <color rgb="FFC9DDE0"/>
      </left>
      <right style="thin">
        <color rgb="FFC9DDE0"/>
      </right>
      <top style="thin">
        <color rgb="FFC9DDE0"/>
      </top>
      <bottom style="thin">
        <color rgb="FFC9DDE0"/>
      </bottom>
      <diagonal/>
    </border>
    <border>
      <left/>
      <right/>
      <top/>
      <bottom style="thin">
        <color rgb="FF0E1B2A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9" fillId="2" borderId="0" xfId="0" applyFont="1" applyFill="1" applyAlignment="1">
      <alignment horizontal="right" vertical="center"/>
    </xf>
    <xf numFmtId="9" fontId="12" fillId="6" borderId="2" xfId="0" applyNumberFormat="1" applyFont="1" applyFill="1" applyBorder="1" applyAlignment="1">
      <alignment horizontal="left" vertical="center"/>
    </xf>
    <xf numFmtId="166" fontId="11" fillId="6" borderId="2" xfId="0" applyNumberFormat="1" applyFont="1" applyFill="1" applyBorder="1" applyAlignment="1">
      <alignment horizontal="left" vertical="center"/>
    </xf>
    <xf numFmtId="165" fontId="10" fillId="6" borderId="2" xfId="0" applyNumberFormat="1" applyFont="1" applyFill="1" applyBorder="1" applyAlignment="1">
      <alignment horizontal="left" vertical="center"/>
    </xf>
    <xf numFmtId="165" fontId="9" fillId="6" borderId="2" xfId="0" applyNumberFormat="1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164" fontId="7" fillId="5" borderId="0" xfId="0" applyNumberFormat="1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13" fillId="3" borderId="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167" fontId="14" fillId="7" borderId="3" xfId="0" applyNumberFormat="1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168" fontId="15" fillId="7" borderId="3" xfId="0" applyNumberFormat="1" applyFont="1" applyFill="1" applyBorder="1" applyAlignment="1">
      <alignment horizontal="center" vertical="center"/>
    </xf>
    <xf numFmtId="2" fontId="16" fillId="7" borderId="3" xfId="0" applyNumberFormat="1" applyFont="1" applyFill="1" applyBorder="1" applyAlignment="1">
      <alignment horizontal="center" vertical="center"/>
    </xf>
    <xf numFmtId="2" fontId="17" fillId="7" borderId="3" xfId="0" applyNumberFormat="1" applyFont="1" applyFill="1" applyBorder="1" applyAlignment="1">
      <alignment horizontal="center" vertical="center"/>
    </xf>
    <xf numFmtId="2" fontId="15" fillId="7" borderId="3" xfId="0" applyNumberFormat="1" applyFont="1" applyFill="1" applyBorder="1" applyAlignment="1">
      <alignment horizontal="center" vertical="center"/>
    </xf>
    <xf numFmtId="169" fontId="18" fillId="7" borderId="3" xfId="0" applyNumberFormat="1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/>
    </xf>
    <xf numFmtId="167" fontId="14" fillId="6" borderId="3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168" fontId="15" fillId="6" borderId="3" xfId="0" applyNumberFormat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center" vertical="center"/>
    </xf>
    <xf numFmtId="2" fontId="17" fillId="6" borderId="3" xfId="0" applyNumberFormat="1" applyFont="1" applyFill="1" applyBorder="1" applyAlignment="1">
      <alignment horizontal="center" vertical="center"/>
    </xf>
    <xf numFmtId="2" fontId="15" fillId="6" borderId="3" xfId="0" applyNumberFormat="1" applyFont="1" applyFill="1" applyBorder="1" applyAlignment="1">
      <alignment horizontal="center" vertical="center"/>
    </xf>
    <xf numFmtId="169" fontId="18" fillId="6" borderId="3" xfId="0" applyNumberFormat="1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/>
    </xf>
    <xf numFmtId="167" fontId="14" fillId="4" borderId="3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68" fontId="15" fillId="4" borderId="3" xfId="0" applyNumberFormat="1" applyFont="1" applyFill="1" applyBorder="1" applyAlignment="1">
      <alignment horizontal="center" vertical="center"/>
    </xf>
    <xf numFmtId="2" fontId="16" fillId="4" borderId="3" xfId="0" applyNumberFormat="1" applyFont="1" applyFill="1" applyBorder="1" applyAlignment="1">
      <alignment horizontal="center" vertical="center"/>
    </xf>
    <xf numFmtId="2" fontId="17" fillId="4" borderId="3" xfId="0" applyNumberFormat="1" applyFont="1" applyFill="1" applyBorder="1" applyAlignment="1">
      <alignment horizontal="center" vertical="center"/>
    </xf>
    <xf numFmtId="2" fontId="15" fillId="4" borderId="3" xfId="0" applyNumberFormat="1" applyFont="1" applyFill="1" applyBorder="1" applyAlignment="1">
      <alignment horizontal="center" vertical="center"/>
    </xf>
    <xf numFmtId="169" fontId="18" fillId="4" borderId="3" xfId="0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left" vertical="center" wrapText="1"/>
    </xf>
    <xf numFmtId="2" fontId="19" fillId="2" borderId="0" xfId="0" applyNumberFormat="1" applyFont="1" applyFill="1" applyAlignment="1">
      <alignment horizontal="center" vertical="center"/>
    </xf>
    <xf numFmtId="169" fontId="20" fillId="2" borderId="0" xfId="0" applyNumberFormat="1" applyFont="1" applyFill="1" applyAlignment="1">
      <alignment horizontal="center" vertical="center"/>
    </xf>
    <xf numFmtId="0" fontId="0" fillId="2" borderId="0" xfId="0" applyFill="1"/>
    <xf numFmtId="0" fontId="22" fillId="0" borderId="0" xfId="0" applyFont="1"/>
    <xf numFmtId="0" fontId="23" fillId="7" borderId="4" xfId="0" applyFont="1" applyFill="1" applyBorder="1" applyAlignment="1">
      <alignment horizontal="center" vertical="center"/>
    </xf>
    <xf numFmtId="0" fontId="14" fillId="0" borderId="0" xfId="0" applyFont="1"/>
    <xf numFmtId="170" fontId="14" fillId="0" borderId="0" xfId="0" applyNumberFormat="1" applyFont="1"/>
    <xf numFmtId="170" fontId="23" fillId="7" borderId="4" xfId="0" applyNumberFormat="1" applyFont="1" applyFill="1" applyBorder="1" applyAlignment="1">
      <alignment horizontal="center" vertical="center"/>
    </xf>
    <xf numFmtId="0" fontId="26" fillId="3" borderId="0" xfId="0" applyFont="1" applyFill="1"/>
    <xf numFmtId="0" fontId="15" fillId="0" borderId="0" xfId="0" applyFont="1"/>
    <xf numFmtId="170" fontId="27" fillId="5" borderId="0" xfId="0" applyNumberFormat="1" applyFont="1" applyFill="1" applyAlignment="1">
      <alignment horizontal="center" vertical="center"/>
    </xf>
    <xf numFmtId="0" fontId="16" fillId="0" borderId="0" xfId="0" applyFont="1"/>
    <xf numFmtId="0" fontId="14" fillId="0" borderId="4" xfId="0" applyFont="1" applyBorder="1"/>
    <xf numFmtId="0" fontId="21" fillId="0" borderId="0" xfId="0" applyFont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0" fillId="0" borderId="5" xfId="0" applyBorder="1"/>
    <xf numFmtId="0" fontId="22" fillId="0" borderId="0" xfId="0" applyFont="1"/>
    <xf numFmtId="0" fontId="24" fillId="0" borderId="0" xfId="0" applyFont="1"/>
  </cellXfs>
  <cellStyles count="1">
    <cellStyle name="Standard" xfId="0" builtinId="0"/>
  </cellStyles>
  <dxfs count="6">
    <dxf>
      <font>
        <b/>
        <sz val="9"/>
        <color rgb="FF9B2C2C"/>
        <name val="Calibri"/>
        <charset val="1"/>
      </font>
      <fill>
        <patternFill>
          <bgColor rgb="FFFBE0DE"/>
        </patternFill>
      </fill>
    </dxf>
    <dxf>
      <font>
        <b/>
        <sz val="9"/>
        <color rgb="FF5B3B8C"/>
        <name val="Calibri"/>
        <charset val="1"/>
      </font>
      <fill>
        <patternFill>
          <bgColor rgb="FFECE4F7"/>
        </patternFill>
      </fill>
    </dxf>
    <dxf>
      <font>
        <b/>
        <sz val="9"/>
        <color rgb="FF8A5A12"/>
        <name val="Calibri"/>
        <charset val="1"/>
      </font>
      <fill>
        <patternFill>
          <bgColor rgb="FFFBEFD3"/>
        </patternFill>
      </fill>
    </dxf>
    <dxf>
      <font>
        <b/>
        <sz val="9"/>
        <color rgb="FF1F4E79"/>
        <name val="Calibri"/>
        <charset val="1"/>
      </font>
      <fill>
        <patternFill>
          <bgColor rgb="FFE1ECF7"/>
        </patternFill>
      </fill>
    </dxf>
    <dxf>
      <font>
        <b/>
        <sz val="10"/>
        <color rgb="FF9B2C2C"/>
        <name val="Calibri"/>
        <charset val="1"/>
      </font>
      <fill>
        <patternFill>
          <bgColor rgb="FFFBE0DE"/>
        </patternFill>
      </fill>
    </dxf>
    <dxf>
      <font>
        <b/>
        <sz val="10"/>
        <color rgb="FF0B6B4F"/>
        <name val="Calibri"/>
        <charset val="1"/>
      </font>
      <fill>
        <patternFill>
          <bgColor rgb="FFD6EFE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5A12"/>
      <rgbColor rgb="FF800080"/>
      <rgbColor rgb="FF0E7C86"/>
      <rgbColor rgb="FFAFC6D0"/>
      <rgbColor rgb="FF808080"/>
      <rgbColor rgb="FF9999FF"/>
      <rgbColor rgb="FF993366"/>
      <rgbColor rgb="FFFBEFD3"/>
      <rgbColor rgb="FFDFF3F1"/>
      <rgbColor rgb="FF660066"/>
      <rgbColor rgb="FFFF8080"/>
      <rgbColor rgb="FF0A5A62"/>
      <rgbColor rgb="FFC9DDE0"/>
      <rgbColor rgb="FF000080"/>
      <rgbColor rgb="FFFF00FF"/>
      <rgbColor rgb="FFFFFF00"/>
      <rgbColor rgb="FF00FFFF"/>
      <rgbColor rgb="FF800080"/>
      <rgbColor rgb="FF800000"/>
      <rgbColor rgb="FF0B6B4F"/>
      <rgbColor rgb="FF0000FF"/>
      <rgbColor rgb="FF00CCFF"/>
      <rgbColor rgb="FFE1ECF7"/>
      <rgbColor rgb="FFD6EFE3"/>
      <rgbColor rgb="FFF2FAF9"/>
      <rgbColor rgb="FFD9D9D9"/>
      <rgbColor rgb="FFECE4F7"/>
      <rgbColor rgb="FFFBFDFD"/>
      <rgbColor rgb="FFFBE0DE"/>
      <rgbColor rgb="FF3366FF"/>
      <rgbColor rgb="FF33CCCC"/>
      <rgbColor rgb="FF99CC00"/>
      <rgbColor rgb="FFFFCC00"/>
      <rgbColor rgb="FFE8A33D"/>
      <rgbColor rgb="FFC77F1A"/>
      <rgbColor rgb="FF5A6B7B"/>
      <rgbColor rgb="FF969696"/>
      <rgbColor rgb="FF16314A"/>
      <rgbColor rgb="FF339966"/>
      <rgbColor rgb="FF0E1B2A"/>
      <rgbColor rgb="FF333300"/>
      <rgbColor rgb="FF9B2C2C"/>
      <rgbColor rgb="FF993366"/>
      <rgbColor rgb="FF5B3B8C"/>
      <rgbColor rgb="FF1F4E7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Horas trabajadas por semana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extLst>
            <c:ext xmlns:c16="http://schemas.microsoft.com/office/drawing/2014/chart" uri="{C3380CC4-5D6E-409C-BE32-E72D297353CC}">
              <c16:uniqueId val="{00000000-2C9E-4F3E-9B8C-BEBA54C2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55180"/>
        <c:axId val="11031524"/>
      </c:barChart>
      <c:catAx>
        <c:axId val="70655180"/>
        <c:scaling>
          <c:orientation val="minMax"/>
        </c:scaling>
        <c:delete val="0"/>
        <c:axPos val="b"/>
        <c:numFmt formatCode="[$-409]mm/dd/yyyy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1031524"/>
        <c:crosses val="autoZero"/>
        <c:auto val="1"/>
        <c:lblAlgn val="ctr"/>
        <c:lblOffset val="100"/>
        <c:noMultiLvlLbl val="0"/>
      </c:catAx>
      <c:valAx>
        <c:axId val="1103152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065518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48</xdr:row>
      <xdr:rowOff>0</xdr:rowOff>
    </xdr:from>
    <xdr:to>
      <xdr:col>13</xdr:col>
      <xdr:colOff>812206</xdr:colOff>
      <xdr:row>59</xdr:row>
      <xdr:rowOff>136080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59"/>
  <sheetViews>
    <sheetView showGridLines="0" tabSelected="1" zoomScale="110" zoomScaleNormal="110" workbookViewId="0">
      <pane ySplit="14" topLeftCell="A15" activePane="bottomLeft" state="frozen"/>
      <selection pane="bottomLeft" activeCell="S12" sqref="S12"/>
    </sheetView>
  </sheetViews>
  <sheetFormatPr baseColWidth="10" defaultColWidth="8.7109375" defaultRowHeight="15" x14ac:dyDescent="0.25"/>
  <cols>
    <col min="1" max="1" width="1.42578125" customWidth="1"/>
    <col min="2" max="2" width="4" bestFit="1" customWidth="1"/>
    <col min="3" max="3" width="8.7109375" bestFit="1" customWidth="1"/>
    <col min="4" max="4" width="7.42578125" bestFit="1" customWidth="1"/>
    <col min="5" max="5" width="6.42578125" bestFit="1" customWidth="1"/>
    <col min="6" max="7" width="5.42578125" bestFit="1" customWidth="1"/>
    <col min="8" max="8" width="10" bestFit="1" customWidth="1"/>
    <col min="9" max="9" width="6.5703125" bestFit="1" customWidth="1"/>
    <col min="10" max="10" width="5.140625" bestFit="1" customWidth="1"/>
    <col min="11" max="12" width="6.5703125" bestFit="1" customWidth="1"/>
    <col min="13" max="13" width="8.85546875" bestFit="1" customWidth="1"/>
    <col min="14" max="14" width="16.7109375" bestFit="1" customWidth="1"/>
    <col min="15" max="15" width="2.140625" customWidth="1"/>
    <col min="17" max="18" width="13" hidden="1" customWidth="1"/>
  </cols>
  <sheetData>
    <row r="1" spans="2:14" ht="7.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2:14" ht="43.5" customHeight="1" x14ac:dyDescent="0.25">
      <c r="B2" s="13" t="s">
        <v>0</v>
      </c>
      <c r="C2" s="13"/>
      <c r="D2" s="13"/>
      <c r="E2" s="13"/>
      <c r="F2" s="13"/>
      <c r="G2" s="13"/>
      <c r="H2" s="13"/>
      <c r="I2" s="13"/>
      <c r="J2" s="12" t="s">
        <v>1</v>
      </c>
      <c r="K2" s="12"/>
      <c r="L2" s="12"/>
      <c r="M2" s="12"/>
      <c r="N2" s="12"/>
    </row>
    <row r="3" spans="2:14" ht="18" customHeight="1" x14ac:dyDescent="0.25"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2:14" ht="7.5" customHeight="1" x14ac:dyDescent="0.25"/>
    <row r="5" spans="2:14" ht="13.5" customHeight="1" x14ac:dyDescent="0.25">
      <c r="B5" s="10" t="s">
        <v>3</v>
      </c>
      <c r="C5" s="10"/>
      <c r="D5" s="10"/>
      <c r="E5" s="10"/>
      <c r="F5" s="10" t="s">
        <v>4</v>
      </c>
      <c r="G5" s="10"/>
      <c r="H5" s="10"/>
      <c r="I5" s="10" t="s">
        <v>5</v>
      </c>
      <c r="J5" s="10"/>
      <c r="K5" s="10"/>
      <c r="L5" s="10" t="s">
        <v>6</v>
      </c>
      <c r="M5" s="10"/>
      <c r="N5" s="10"/>
    </row>
    <row r="6" spans="2:14" ht="19.5" customHeight="1" x14ac:dyDescent="0.25">
      <c r="B6" s="9" t="s">
        <v>7</v>
      </c>
      <c r="C6" s="9"/>
      <c r="D6" s="9"/>
      <c r="E6" s="9"/>
      <c r="F6" s="9" t="s">
        <v>8</v>
      </c>
      <c r="G6" s="9"/>
      <c r="H6" s="9"/>
      <c r="I6" s="9" t="s">
        <v>9</v>
      </c>
      <c r="J6" s="9"/>
      <c r="K6" s="9"/>
      <c r="L6" s="9" t="s">
        <v>10</v>
      </c>
      <c r="M6" s="9"/>
      <c r="N6" s="9"/>
    </row>
    <row r="7" spans="2:14" ht="6" customHeight="1" x14ac:dyDescent="0.25"/>
    <row r="8" spans="2:14" ht="13.5" customHeight="1" x14ac:dyDescent="0.25">
      <c r="B8" s="10" t="s">
        <v>11</v>
      </c>
      <c r="C8" s="10"/>
      <c r="D8" s="10"/>
      <c r="E8" s="10"/>
      <c r="F8" s="10" t="s">
        <v>12</v>
      </c>
      <c r="G8" s="10"/>
      <c r="H8" s="10"/>
      <c r="I8" s="10" t="s">
        <v>13</v>
      </c>
      <c r="J8" s="10"/>
      <c r="K8" s="10"/>
      <c r="L8" s="8" t="s">
        <v>14</v>
      </c>
      <c r="M8" s="8"/>
      <c r="N8" s="8"/>
    </row>
    <row r="9" spans="2:14" ht="19.5" customHeight="1" x14ac:dyDescent="0.25">
      <c r="B9" s="9" t="s">
        <v>15</v>
      </c>
      <c r="C9" s="9"/>
      <c r="D9" s="9"/>
      <c r="E9" s="9"/>
      <c r="F9" s="9" t="s">
        <v>16</v>
      </c>
      <c r="G9" s="9"/>
      <c r="H9" s="9"/>
      <c r="I9" s="9" t="s">
        <v>17</v>
      </c>
      <c r="J9" s="9"/>
      <c r="K9" s="9"/>
      <c r="L9" s="7">
        <f>Parametros!B2</f>
        <v>8</v>
      </c>
      <c r="M9" s="7"/>
      <c r="N9" s="7"/>
    </row>
    <row r="10" spans="2:14" ht="9.75" customHeight="1" x14ac:dyDescent="0.25"/>
    <row r="11" spans="2:14" ht="15" customHeight="1" x14ac:dyDescent="0.25">
      <c r="B11" s="6" t="s">
        <v>18</v>
      </c>
      <c r="C11" s="6"/>
      <c r="D11" s="6"/>
      <c r="E11" s="6" t="s">
        <v>19</v>
      </c>
      <c r="F11" s="6"/>
      <c r="G11" s="6"/>
      <c r="H11" s="6" t="s">
        <v>20</v>
      </c>
      <c r="I11" s="6"/>
      <c r="J11" s="6"/>
      <c r="K11" s="6" t="s">
        <v>21</v>
      </c>
      <c r="L11" s="6"/>
      <c r="M11" s="6"/>
      <c r="N11" s="6"/>
    </row>
    <row r="12" spans="2:14" ht="27.75" customHeight="1" x14ac:dyDescent="0.25">
      <c r="B12" s="5">
        <f>I46</f>
        <v>142.5</v>
      </c>
      <c r="C12" s="5"/>
      <c r="D12" s="5"/>
      <c r="E12" s="4">
        <f>SUMIF(L15:L45,"&gt;0")</f>
        <v>14.500000000000004</v>
      </c>
      <c r="F12" s="4"/>
      <c r="G12" s="4"/>
      <c r="H12" s="3">
        <f>L46</f>
        <v>14.500000000000004</v>
      </c>
      <c r="I12" s="3"/>
      <c r="J12" s="3"/>
      <c r="K12" s="2">
        <f>IF(K46=0,0,I46/K46)</f>
        <v>1.11328125</v>
      </c>
      <c r="L12" s="2"/>
      <c r="M12" s="2"/>
      <c r="N12" s="2"/>
    </row>
    <row r="13" spans="2:14" ht="7.5" customHeight="1" x14ac:dyDescent="0.25"/>
    <row r="14" spans="2:14" ht="30" customHeight="1" x14ac:dyDescent="0.25">
      <c r="B14" s="15" t="s">
        <v>22</v>
      </c>
      <c r="C14" s="15" t="s">
        <v>23</v>
      </c>
      <c r="D14" s="15" t="s">
        <v>24</v>
      </c>
      <c r="E14" s="15" t="s">
        <v>25</v>
      </c>
      <c r="F14" s="15" t="s">
        <v>26</v>
      </c>
      <c r="G14" s="15" t="s">
        <v>27</v>
      </c>
      <c r="H14" s="15" t="s">
        <v>28</v>
      </c>
      <c r="I14" s="15" t="s">
        <v>29</v>
      </c>
      <c r="J14" s="15" t="s">
        <v>30</v>
      </c>
      <c r="K14" s="15" t="s">
        <v>31</v>
      </c>
      <c r="L14" s="15" t="s">
        <v>32</v>
      </c>
      <c r="M14" s="15" t="s">
        <v>33</v>
      </c>
      <c r="N14" s="15" t="s">
        <v>34</v>
      </c>
    </row>
    <row r="15" spans="2:14" ht="16.5" customHeight="1" x14ac:dyDescent="0.25">
      <c r="B15" s="16" t="s">
        <v>35</v>
      </c>
      <c r="C15" s="17">
        <v>46143</v>
      </c>
      <c r="D15" s="18"/>
      <c r="E15" s="19"/>
      <c r="F15" s="19"/>
      <c r="G15" s="19"/>
      <c r="H15" s="18"/>
      <c r="I15" s="20">
        <f t="shared" ref="I15:I45" si="0">IF(OR(E15="",F15=""),0,MAX(0,(F15-E15-N(G15))*24))</f>
        <v>0</v>
      </c>
      <c r="J15" s="21">
        <f t="shared" ref="J15:J45" si="1">IF(OR(E15="",F15=""),0,MAX(0,(F15-TIME(22,0,0))*24)+MAX(0,(TIME(6,0,0)-E15)*24))</f>
        <v>0</v>
      </c>
      <c r="K15" s="22">
        <f>IF(OR(M15="Festivo",M15="Vacaciones",M15="Baja",M15="Permiso",WEEKDAY(C15,2)&gt;5),0,Parametros!$B$2)</f>
        <v>0</v>
      </c>
      <c r="L15" s="23">
        <f t="shared" ref="L15:L45" si="2">I15-K15</f>
        <v>0</v>
      </c>
      <c r="M15" s="18" t="s">
        <v>36</v>
      </c>
      <c r="N15" s="24"/>
    </row>
    <row r="16" spans="2:14" ht="16.5" customHeight="1" x14ac:dyDescent="0.25">
      <c r="B16" s="25" t="s">
        <v>37</v>
      </c>
      <c r="C16" s="26">
        <v>46144</v>
      </c>
      <c r="D16" s="27"/>
      <c r="E16" s="28"/>
      <c r="F16" s="28"/>
      <c r="G16" s="28"/>
      <c r="H16" s="27"/>
      <c r="I16" s="29">
        <f t="shared" si="0"/>
        <v>0</v>
      </c>
      <c r="J16" s="30">
        <f t="shared" si="1"/>
        <v>0</v>
      </c>
      <c r="K16" s="31">
        <f>IF(OR(M16="Festivo",M16="Vacaciones",M16="Baja",M16="Permiso",WEEKDAY(C16,2)&gt;5),0,Parametros!$B$2)</f>
        <v>0</v>
      </c>
      <c r="L16" s="32">
        <f t="shared" si="2"/>
        <v>0</v>
      </c>
      <c r="M16" s="27"/>
      <c r="N16" s="33"/>
    </row>
    <row r="17" spans="2:14" ht="16.5" customHeight="1" x14ac:dyDescent="0.25">
      <c r="B17" s="25" t="s">
        <v>38</v>
      </c>
      <c r="C17" s="26">
        <v>46145</v>
      </c>
      <c r="D17" s="27"/>
      <c r="E17" s="28"/>
      <c r="F17" s="28"/>
      <c r="G17" s="28"/>
      <c r="H17" s="27"/>
      <c r="I17" s="29">
        <f t="shared" si="0"/>
        <v>0</v>
      </c>
      <c r="J17" s="30">
        <f t="shared" si="1"/>
        <v>0</v>
      </c>
      <c r="K17" s="31">
        <f>IF(OR(M17="Festivo",M17="Vacaciones",M17="Baja",M17="Permiso",WEEKDAY(C17,2)&gt;5),0,Parametros!$B$2)</f>
        <v>0</v>
      </c>
      <c r="L17" s="32">
        <f t="shared" si="2"/>
        <v>0</v>
      </c>
      <c r="M17" s="27"/>
      <c r="N17" s="33"/>
    </row>
    <row r="18" spans="2:14" ht="16.5" customHeight="1" x14ac:dyDescent="0.25">
      <c r="B18" s="34" t="s">
        <v>39</v>
      </c>
      <c r="C18" s="35">
        <v>46146</v>
      </c>
      <c r="D18" s="36" t="s">
        <v>40</v>
      </c>
      <c r="E18" s="37" t="s">
        <v>41</v>
      </c>
      <c r="F18" s="37" t="s">
        <v>42</v>
      </c>
      <c r="G18" s="37" t="s">
        <v>43</v>
      </c>
      <c r="H18" s="36" t="s">
        <v>44</v>
      </c>
      <c r="I18" s="38">
        <f t="shared" si="0"/>
        <v>9.7500000000000018</v>
      </c>
      <c r="J18" s="39">
        <f t="shared" si="1"/>
        <v>0</v>
      </c>
      <c r="K18" s="40">
        <f>IF(OR(M18="Festivo",M18="Vacaciones",M18="Baja",M18="Permiso",WEEKDAY(C18,2)&gt;5),0,Parametros!$B$2)</f>
        <v>8</v>
      </c>
      <c r="L18" s="41">
        <f t="shared" si="2"/>
        <v>1.7500000000000018</v>
      </c>
      <c r="M18" s="36" t="s">
        <v>45</v>
      </c>
      <c r="N18" s="42"/>
    </row>
    <row r="19" spans="2:14" ht="16.5" customHeight="1" x14ac:dyDescent="0.25">
      <c r="B19" s="16" t="s">
        <v>46</v>
      </c>
      <c r="C19" s="17">
        <v>46147</v>
      </c>
      <c r="D19" s="18" t="s">
        <v>40</v>
      </c>
      <c r="E19" s="19" t="s">
        <v>47</v>
      </c>
      <c r="F19" s="19" t="s">
        <v>48</v>
      </c>
      <c r="G19" s="19" t="s">
        <v>49</v>
      </c>
      <c r="H19" s="18" t="s">
        <v>44</v>
      </c>
      <c r="I19" s="20">
        <f t="shared" si="0"/>
        <v>8.2500000000000018</v>
      </c>
      <c r="J19" s="21">
        <f t="shared" si="1"/>
        <v>0</v>
      </c>
      <c r="K19" s="22">
        <f>IF(OR(M19="Festivo",M19="Vacaciones",M19="Baja",M19="Permiso",WEEKDAY(C19,2)&gt;5),0,Parametros!$B$2)</f>
        <v>8</v>
      </c>
      <c r="L19" s="23">
        <f t="shared" si="2"/>
        <v>0.25000000000000178</v>
      </c>
      <c r="M19" s="18" t="s">
        <v>45</v>
      </c>
      <c r="N19" s="24" t="s">
        <v>50</v>
      </c>
    </row>
    <row r="20" spans="2:14" ht="16.5" customHeight="1" x14ac:dyDescent="0.25">
      <c r="B20" s="34" t="s">
        <v>51</v>
      </c>
      <c r="C20" s="35">
        <v>46148</v>
      </c>
      <c r="D20" s="36" t="s">
        <v>52</v>
      </c>
      <c r="E20" s="37" t="s">
        <v>53</v>
      </c>
      <c r="F20" s="37" t="s">
        <v>54</v>
      </c>
      <c r="G20" s="37" t="s">
        <v>55</v>
      </c>
      <c r="H20" s="36" t="s">
        <v>56</v>
      </c>
      <c r="I20" s="38">
        <f t="shared" si="0"/>
        <v>8.3333333333333321</v>
      </c>
      <c r="J20" s="39">
        <f t="shared" si="1"/>
        <v>0</v>
      </c>
      <c r="K20" s="40">
        <f>IF(OR(M20="Festivo",M20="Vacaciones",M20="Baja",M20="Permiso",WEEKDAY(C20,2)&gt;5),0,Parametros!$B$2)</f>
        <v>8</v>
      </c>
      <c r="L20" s="41">
        <f t="shared" si="2"/>
        <v>0.33333333333333215</v>
      </c>
      <c r="M20" s="36" t="s">
        <v>45</v>
      </c>
      <c r="N20" s="42"/>
    </row>
    <row r="21" spans="2:14" ht="16.5" customHeight="1" x14ac:dyDescent="0.25">
      <c r="B21" s="16" t="s">
        <v>57</v>
      </c>
      <c r="C21" s="17">
        <v>46149</v>
      </c>
      <c r="D21" s="18" t="s">
        <v>52</v>
      </c>
      <c r="E21" s="19" t="s">
        <v>58</v>
      </c>
      <c r="F21" s="19" t="s">
        <v>59</v>
      </c>
      <c r="G21" s="19" t="s">
        <v>60</v>
      </c>
      <c r="H21" s="18" t="s">
        <v>56</v>
      </c>
      <c r="I21" s="20">
        <f t="shared" si="0"/>
        <v>9.25</v>
      </c>
      <c r="J21" s="21">
        <f t="shared" si="1"/>
        <v>0</v>
      </c>
      <c r="K21" s="22">
        <f>IF(OR(M21="Festivo",M21="Vacaciones",M21="Baja",M21="Permiso",WEEKDAY(C21,2)&gt;5),0,Parametros!$B$2)</f>
        <v>8</v>
      </c>
      <c r="L21" s="23">
        <f t="shared" si="2"/>
        <v>1.25</v>
      </c>
      <c r="M21" s="18" t="s">
        <v>45</v>
      </c>
      <c r="N21" s="24"/>
    </row>
    <row r="22" spans="2:14" ht="16.5" customHeight="1" x14ac:dyDescent="0.25">
      <c r="B22" s="34" t="s">
        <v>35</v>
      </c>
      <c r="C22" s="35">
        <v>46150</v>
      </c>
      <c r="D22" s="36" t="s">
        <v>40</v>
      </c>
      <c r="E22" s="37" t="s">
        <v>53</v>
      </c>
      <c r="F22" s="37" t="s">
        <v>61</v>
      </c>
      <c r="G22" s="37" t="s">
        <v>43</v>
      </c>
      <c r="H22" s="36" t="s">
        <v>44</v>
      </c>
      <c r="I22" s="38">
        <f t="shared" si="0"/>
        <v>8.5</v>
      </c>
      <c r="J22" s="39">
        <f t="shared" si="1"/>
        <v>0</v>
      </c>
      <c r="K22" s="40">
        <f>IF(OR(M22="Festivo",M22="Vacaciones",M22="Baja",M22="Permiso",WEEKDAY(C22,2)&gt;5),0,Parametros!$B$2)</f>
        <v>8</v>
      </c>
      <c r="L22" s="41">
        <f t="shared" si="2"/>
        <v>0.5</v>
      </c>
      <c r="M22" s="36" t="s">
        <v>45</v>
      </c>
      <c r="N22" s="42"/>
    </row>
    <row r="23" spans="2:14" ht="16.5" customHeight="1" x14ac:dyDescent="0.25">
      <c r="B23" s="25" t="s">
        <v>37</v>
      </c>
      <c r="C23" s="26">
        <v>46151</v>
      </c>
      <c r="D23" s="27"/>
      <c r="E23" s="28"/>
      <c r="F23" s="28"/>
      <c r="G23" s="28"/>
      <c r="H23" s="27"/>
      <c r="I23" s="29">
        <f t="shared" si="0"/>
        <v>0</v>
      </c>
      <c r="J23" s="30">
        <f t="shared" si="1"/>
        <v>0</v>
      </c>
      <c r="K23" s="31">
        <f>IF(OR(M23="Festivo",M23="Vacaciones",M23="Baja",M23="Permiso",WEEKDAY(C23,2)&gt;5),0,Parametros!$B$2)</f>
        <v>0</v>
      </c>
      <c r="L23" s="32">
        <f t="shared" si="2"/>
        <v>0</v>
      </c>
      <c r="M23" s="27"/>
      <c r="N23" s="33"/>
    </row>
    <row r="24" spans="2:14" ht="16.5" customHeight="1" x14ac:dyDescent="0.25">
      <c r="B24" s="25" t="s">
        <v>38</v>
      </c>
      <c r="C24" s="26">
        <v>46152</v>
      </c>
      <c r="D24" s="27"/>
      <c r="E24" s="28"/>
      <c r="F24" s="28"/>
      <c r="G24" s="28"/>
      <c r="H24" s="27"/>
      <c r="I24" s="29">
        <f t="shared" si="0"/>
        <v>0</v>
      </c>
      <c r="J24" s="30">
        <f t="shared" si="1"/>
        <v>0</v>
      </c>
      <c r="K24" s="31">
        <f>IF(OR(M24="Festivo",M24="Vacaciones",M24="Baja",M24="Permiso",WEEKDAY(C24,2)&gt;5),0,Parametros!$B$2)</f>
        <v>0</v>
      </c>
      <c r="L24" s="32">
        <f t="shared" si="2"/>
        <v>0</v>
      </c>
      <c r="M24" s="27"/>
      <c r="N24" s="33"/>
    </row>
    <row r="25" spans="2:14" ht="16.5" customHeight="1" x14ac:dyDescent="0.25">
      <c r="B25" s="16" t="s">
        <v>39</v>
      </c>
      <c r="C25" s="17">
        <v>46153</v>
      </c>
      <c r="D25" s="18" t="s">
        <v>52</v>
      </c>
      <c r="E25" s="19" t="s">
        <v>47</v>
      </c>
      <c r="F25" s="19" t="s">
        <v>62</v>
      </c>
      <c r="G25" s="19" t="s">
        <v>55</v>
      </c>
      <c r="H25" s="18" t="s">
        <v>44</v>
      </c>
      <c r="I25" s="20">
        <f t="shared" si="0"/>
        <v>9.0833333333333339</v>
      </c>
      <c r="J25" s="21">
        <f t="shared" si="1"/>
        <v>0</v>
      </c>
      <c r="K25" s="22">
        <f>IF(OR(M25="Festivo",M25="Vacaciones",M25="Baja",M25="Permiso",WEEKDAY(C25,2)&gt;5),0,Parametros!$B$2)</f>
        <v>8</v>
      </c>
      <c r="L25" s="23">
        <f t="shared" si="2"/>
        <v>1.0833333333333339</v>
      </c>
      <c r="M25" s="18" t="s">
        <v>45</v>
      </c>
      <c r="N25" s="24"/>
    </row>
    <row r="26" spans="2:14" ht="16.5" customHeight="1" x14ac:dyDescent="0.25">
      <c r="B26" s="34" t="s">
        <v>46</v>
      </c>
      <c r="C26" s="35">
        <v>46154</v>
      </c>
      <c r="D26" s="36" t="s">
        <v>52</v>
      </c>
      <c r="E26" s="37" t="s">
        <v>41</v>
      </c>
      <c r="F26" s="37" t="s">
        <v>63</v>
      </c>
      <c r="G26" s="37" t="s">
        <v>60</v>
      </c>
      <c r="H26" s="36" t="s">
        <v>44</v>
      </c>
      <c r="I26" s="38">
        <f t="shared" si="0"/>
        <v>8.5</v>
      </c>
      <c r="J26" s="39">
        <f t="shared" si="1"/>
        <v>0</v>
      </c>
      <c r="K26" s="40">
        <f>IF(OR(M26="Festivo",M26="Vacaciones",M26="Baja",M26="Permiso",WEEKDAY(C26,2)&gt;5),0,Parametros!$B$2)</f>
        <v>8</v>
      </c>
      <c r="L26" s="41">
        <f t="shared" si="2"/>
        <v>0.5</v>
      </c>
      <c r="M26" s="36" t="s">
        <v>45</v>
      </c>
      <c r="N26" s="42"/>
    </row>
    <row r="27" spans="2:14" ht="16.5" customHeight="1" x14ac:dyDescent="0.25">
      <c r="B27" s="16" t="s">
        <v>51</v>
      </c>
      <c r="C27" s="17">
        <v>46155</v>
      </c>
      <c r="D27" s="18" t="s">
        <v>52</v>
      </c>
      <c r="E27" s="19" t="s">
        <v>58</v>
      </c>
      <c r="F27" s="19" t="s">
        <v>64</v>
      </c>
      <c r="G27" s="19" t="s">
        <v>55</v>
      </c>
      <c r="H27" s="18" t="s">
        <v>44</v>
      </c>
      <c r="I27" s="20">
        <f t="shared" si="0"/>
        <v>8.0833333333333321</v>
      </c>
      <c r="J27" s="21">
        <f t="shared" si="1"/>
        <v>0</v>
      </c>
      <c r="K27" s="22">
        <f>IF(OR(M27="Festivo",M27="Vacaciones",M27="Baja",M27="Permiso",WEEKDAY(C27,2)&gt;5),0,Parametros!$B$2)</f>
        <v>8</v>
      </c>
      <c r="L27" s="23">
        <f t="shared" si="2"/>
        <v>8.3333333333332149E-2</v>
      </c>
      <c r="M27" s="18" t="s">
        <v>45</v>
      </c>
      <c r="N27" s="24"/>
    </row>
    <row r="28" spans="2:14" ht="16.5" customHeight="1" x14ac:dyDescent="0.25">
      <c r="B28" s="34" t="s">
        <v>57</v>
      </c>
      <c r="C28" s="35">
        <v>46156</v>
      </c>
      <c r="D28" s="36"/>
      <c r="E28" s="37"/>
      <c r="F28" s="37"/>
      <c r="G28" s="37"/>
      <c r="H28" s="36"/>
      <c r="I28" s="38">
        <f t="shared" si="0"/>
        <v>0</v>
      </c>
      <c r="J28" s="39">
        <f t="shared" si="1"/>
        <v>0</v>
      </c>
      <c r="K28" s="40">
        <f>IF(OR(M28="Festivo",M28="Vacaciones",M28="Baja",M28="Permiso",WEEKDAY(C28,2)&gt;5),0,Parametros!$B$2)</f>
        <v>0</v>
      </c>
      <c r="L28" s="41">
        <f t="shared" si="2"/>
        <v>0</v>
      </c>
      <c r="M28" s="36" t="s">
        <v>65</v>
      </c>
      <c r="N28" s="42"/>
    </row>
    <row r="29" spans="2:14" ht="16.5" customHeight="1" x14ac:dyDescent="0.25">
      <c r="B29" s="16" t="s">
        <v>35</v>
      </c>
      <c r="C29" s="17">
        <v>46157</v>
      </c>
      <c r="D29" s="18" t="s">
        <v>40</v>
      </c>
      <c r="E29" s="19" t="s">
        <v>47</v>
      </c>
      <c r="F29" s="19" t="s">
        <v>63</v>
      </c>
      <c r="G29" s="19" t="s">
        <v>43</v>
      </c>
      <c r="H29" s="18" t="s">
        <v>44</v>
      </c>
      <c r="I29" s="20">
        <f t="shared" si="0"/>
        <v>10</v>
      </c>
      <c r="J29" s="21">
        <f t="shared" si="1"/>
        <v>0</v>
      </c>
      <c r="K29" s="22">
        <f>IF(OR(M29="Festivo",M29="Vacaciones",M29="Baja",M29="Permiso",WEEKDAY(C29,2)&gt;5),0,Parametros!$B$2)</f>
        <v>8</v>
      </c>
      <c r="L29" s="23">
        <f t="shared" si="2"/>
        <v>2</v>
      </c>
      <c r="M29" s="18" t="s">
        <v>45</v>
      </c>
      <c r="N29" s="24" t="s">
        <v>66</v>
      </c>
    </row>
    <row r="30" spans="2:14" ht="16.5" customHeight="1" x14ac:dyDescent="0.25">
      <c r="B30" s="25" t="s">
        <v>37</v>
      </c>
      <c r="C30" s="26">
        <v>46158</v>
      </c>
      <c r="D30" s="27"/>
      <c r="E30" s="28"/>
      <c r="F30" s="28"/>
      <c r="G30" s="28"/>
      <c r="H30" s="27"/>
      <c r="I30" s="29">
        <f t="shared" si="0"/>
        <v>0</v>
      </c>
      <c r="J30" s="30">
        <f t="shared" si="1"/>
        <v>0</v>
      </c>
      <c r="K30" s="31">
        <f>IF(OR(M30="Festivo",M30="Vacaciones",M30="Baja",M30="Permiso",WEEKDAY(C30,2)&gt;5),0,Parametros!$B$2)</f>
        <v>0</v>
      </c>
      <c r="L30" s="32">
        <f t="shared" si="2"/>
        <v>0</v>
      </c>
      <c r="M30" s="27"/>
      <c r="N30" s="33"/>
    </row>
    <row r="31" spans="2:14" ht="16.5" customHeight="1" x14ac:dyDescent="0.25">
      <c r="B31" s="25" t="s">
        <v>38</v>
      </c>
      <c r="C31" s="26">
        <v>46159</v>
      </c>
      <c r="D31" s="27"/>
      <c r="E31" s="28"/>
      <c r="F31" s="28"/>
      <c r="G31" s="28"/>
      <c r="H31" s="27"/>
      <c r="I31" s="29">
        <f t="shared" si="0"/>
        <v>0</v>
      </c>
      <c r="J31" s="30">
        <f t="shared" si="1"/>
        <v>0</v>
      </c>
      <c r="K31" s="31">
        <f>IF(OR(M31="Festivo",M31="Vacaciones",M31="Baja",M31="Permiso",WEEKDAY(C31,2)&gt;5),0,Parametros!$B$2)</f>
        <v>0</v>
      </c>
      <c r="L31" s="32">
        <f t="shared" si="2"/>
        <v>0</v>
      </c>
      <c r="M31" s="27"/>
      <c r="N31" s="33"/>
    </row>
    <row r="32" spans="2:14" ht="16.5" customHeight="1" x14ac:dyDescent="0.25">
      <c r="B32" s="34" t="s">
        <v>39</v>
      </c>
      <c r="C32" s="35">
        <v>46160</v>
      </c>
      <c r="D32" s="36" t="s">
        <v>40</v>
      </c>
      <c r="E32" s="37" t="s">
        <v>53</v>
      </c>
      <c r="F32" s="37" t="s">
        <v>63</v>
      </c>
      <c r="G32" s="37" t="s">
        <v>43</v>
      </c>
      <c r="H32" s="36" t="s">
        <v>44</v>
      </c>
      <c r="I32" s="38">
        <f t="shared" si="0"/>
        <v>9</v>
      </c>
      <c r="J32" s="39">
        <f t="shared" si="1"/>
        <v>0</v>
      </c>
      <c r="K32" s="40">
        <f>IF(OR(M32="Festivo",M32="Vacaciones",M32="Baja",M32="Permiso",WEEKDAY(C32,2)&gt;5),0,Parametros!$B$2)</f>
        <v>8</v>
      </c>
      <c r="L32" s="41">
        <f t="shared" si="2"/>
        <v>1</v>
      </c>
      <c r="M32" s="36" t="s">
        <v>45</v>
      </c>
      <c r="N32" s="42" t="s">
        <v>50</v>
      </c>
    </row>
    <row r="33" spans="2:18" ht="16.5" customHeight="1" x14ac:dyDescent="0.25">
      <c r="B33" s="16" t="s">
        <v>46</v>
      </c>
      <c r="C33" s="17">
        <v>46161</v>
      </c>
      <c r="D33" s="18" t="s">
        <v>40</v>
      </c>
      <c r="E33" s="19" t="s">
        <v>67</v>
      </c>
      <c r="F33" s="19" t="s">
        <v>68</v>
      </c>
      <c r="G33" s="19" t="s">
        <v>43</v>
      </c>
      <c r="H33" s="18" t="s">
        <v>44</v>
      </c>
      <c r="I33" s="20">
        <f t="shared" si="0"/>
        <v>9.5</v>
      </c>
      <c r="J33" s="21">
        <f t="shared" si="1"/>
        <v>0</v>
      </c>
      <c r="K33" s="22">
        <f>IF(OR(M33="Festivo",M33="Vacaciones",M33="Baja",M33="Permiso",WEEKDAY(C33,2)&gt;5),0,Parametros!$B$2)</f>
        <v>8</v>
      </c>
      <c r="L33" s="23">
        <f t="shared" si="2"/>
        <v>1.5</v>
      </c>
      <c r="M33" s="18" t="s">
        <v>45</v>
      </c>
      <c r="N33" s="24" t="s">
        <v>69</v>
      </c>
    </row>
    <row r="34" spans="2:18" ht="16.5" customHeight="1" x14ac:dyDescent="0.25">
      <c r="B34" s="34" t="s">
        <v>51</v>
      </c>
      <c r="C34" s="35">
        <v>46162</v>
      </c>
      <c r="D34" s="36" t="s">
        <v>40</v>
      </c>
      <c r="E34" s="37" t="s">
        <v>47</v>
      </c>
      <c r="F34" s="37" t="s">
        <v>70</v>
      </c>
      <c r="G34" s="37" t="s">
        <v>43</v>
      </c>
      <c r="H34" s="36" t="s">
        <v>56</v>
      </c>
      <c r="I34" s="38">
        <f t="shared" si="0"/>
        <v>8.5</v>
      </c>
      <c r="J34" s="39">
        <f t="shared" si="1"/>
        <v>0</v>
      </c>
      <c r="K34" s="40">
        <f>IF(OR(M34="Festivo",M34="Vacaciones",M34="Baja",M34="Permiso",WEEKDAY(C34,2)&gt;5),0,Parametros!$B$2)</f>
        <v>8</v>
      </c>
      <c r="L34" s="41">
        <f t="shared" si="2"/>
        <v>0.5</v>
      </c>
      <c r="M34" s="36" t="s">
        <v>45</v>
      </c>
      <c r="N34" s="42" t="s">
        <v>71</v>
      </c>
    </row>
    <row r="35" spans="2:18" ht="16.5" customHeight="1" x14ac:dyDescent="0.25">
      <c r="B35" s="16" t="s">
        <v>57</v>
      </c>
      <c r="C35" s="17">
        <v>46163</v>
      </c>
      <c r="D35" s="18" t="s">
        <v>40</v>
      </c>
      <c r="E35" s="19" t="s">
        <v>72</v>
      </c>
      <c r="F35" s="19" t="s">
        <v>73</v>
      </c>
      <c r="G35" s="19" t="s">
        <v>49</v>
      </c>
      <c r="H35" s="18" t="s">
        <v>56</v>
      </c>
      <c r="I35" s="20">
        <f t="shared" si="0"/>
        <v>8.75</v>
      </c>
      <c r="J35" s="21">
        <f t="shared" si="1"/>
        <v>0</v>
      </c>
      <c r="K35" s="22">
        <f>IF(OR(M35="Festivo",M35="Vacaciones",M35="Baja",M35="Permiso",WEEKDAY(C35,2)&gt;5),0,Parametros!$B$2)</f>
        <v>8</v>
      </c>
      <c r="L35" s="23">
        <f t="shared" si="2"/>
        <v>0.75</v>
      </c>
      <c r="M35" s="18" t="s">
        <v>45</v>
      </c>
      <c r="N35" s="24"/>
    </row>
    <row r="36" spans="2:18" ht="16.5" customHeight="1" x14ac:dyDescent="0.25">
      <c r="B36" s="34" t="s">
        <v>35</v>
      </c>
      <c r="C36" s="35">
        <v>46164</v>
      </c>
      <c r="D36" s="36" t="s">
        <v>52</v>
      </c>
      <c r="E36" s="37" t="s">
        <v>67</v>
      </c>
      <c r="F36" s="37" t="s">
        <v>59</v>
      </c>
      <c r="G36" s="37" t="s">
        <v>60</v>
      </c>
      <c r="H36" s="36" t="s">
        <v>44</v>
      </c>
      <c r="I36" s="38">
        <f t="shared" si="0"/>
        <v>8.5</v>
      </c>
      <c r="J36" s="39">
        <f t="shared" si="1"/>
        <v>0</v>
      </c>
      <c r="K36" s="40">
        <f>IF(OR(M36="Festivo",M36="Vacaciones",M36="Baja",M36="Permiso",WEEKDAY(C36,2)&gt;5),0,Parametros!$B$2)</f>
        <v>8</v>
      </c>
      <c r="L36" s="41">
        <f t="shared" si="2"/>
        <v>0.5</v>
      </c>
      <c r="M36" s="36" t="s">
        <v>45</v>
      </c>
      <c r="N36" s="42"/>
    </row>
    <row r="37" spans="2:18" ht="16.5" customHeight="1" x14ac:dyDescent="0.25">
      <c r="B37" s="25" t="s">
        <v>37</v>
      </c>
      <c r="C37" s="26">
        <v>46165</v>
      </c>
      <c r="D37" s="27"/>
      <c r="E37" s="28"/>
      <c r="F37" s="28"/>
      <c r="G37" s="28"/>
      <c r="H37" s="27"/>
      <c r="I37" s="29">
        <f t="shared" si="0"/>
        <v>0</v>
      </c>
      <c r="J37" s="30">
        <f t="shared" si="1"/>
        <v>0</v>
      </c>
      <c r="K37" s="31">
        <f>IF(OR(M37="Festivo",M37="Vacaciones",M37="Baja",M37="Permiso",WEEKDAY(C37,2)&gt;5),0,Parametros!$B$2)</f>
        <v>0</v>
      </c>
      <c r="L37" s="32">
        <f t="shared" si="2"/>
        <v>0</v>
      </c>
      <c r="M37" s="27"/>
      <c r="N37" s="33"/>
    </row>
    <row r="38" spans="2:18" ht="16.5" customHeight="1" x14ac:dyDescent="0.25">
      <c r="B38" s="25" t="s">
        <v>38</v>
      </c>
      <c r="C38" s="26">
        <v>46166</v>
      </c>
      <c r="D38" s="27"/>
      <c r="E38" s="28"/>
      <c r="F38" s="28"/>
      <c r="G38" s="28"/>
      <c r="H38" s="27"/>
      <c r="I38" s="29">
        <f t="shared" si="0"/>
        <v>0</v>
      </c>
      <c r="J38" s="30">
        <f t="shared" si="1"/>
        <v>0</v>
      </c>
      <c r="K38" s="31">
        <f>IF(OR(M38="Festivo",M38="Vacaciones",M38="Baja",M38="Permiso",WEEKDAY(C38,2)&gt;5),0,Parametros!$B$2)</f>
        <v>0</v>
      </c>
      <c r="L38" s="32">
        <f t="shared" si="2"/>
        <v>0</v>
      </c>
      <c r="M38" s="27"/>
      <c r="N38" s="33"/>
    </row>
    <row r="39" spans="2:18" ht="16.5" customHeight="1" x14ac:dyDescent="0.25">
      <c r="B39" s="16" t="s">
        <v>39</v>
      </c>
      <c r="C39" s="17">
        <v>46167</v>
      </c>
      <c r="D39" s="18"/>
      <c r="E39" s="19"/>
      <c r="F39" s="19"/>
      <c r="G39" s="19"/>
      <c r="H39" s="18"/>
      <c r="I39" s="20">
        <f t="shared" si="0"/>
        <v>0</v>
      </c>
      <c r="J39" s="21">
        <f t="shared" si="1"/>
        <v>0</v>
      </c>
      <c r="K39" s="22">
        <f>IF(OR(M39="Festivo",M39="Vacaciones",M39="Baja",M39="Permiso",WEEKDAY(C39,2)&gt;5),0,Parametros!$B$2)</f>
        <v>0</v>
      </c>
      <c r="L39" s="23">
        <f t="shared" si="2"/>
        <v>0</v>
      </c>
      <c r="M39" s="18" t="s">
        <v>74</v>
      </c>
      <c r="N39" s="24"/>
    </row>
    <row r="40" spans="2:18" ht="16.5" customHeight="1" x14ac:dyDescent="0.25">
      <c r="B40" s="34" t="s">
        <v>46</v>
      </c>
      <c r="C40" s="35">
        <v>46168</v>
      </c>
      <c r="D40" s="36"/>
      <c r="E40" s="37"/>
      <c r="F40" s="37"/>
      <c r="G40" s="37"/>
      <c r="H40" s="36"/>
      <c r="I40" s="38">
        <f t="shared" si="0"/>
        <v>0</v>
      </c>
      <c r="J40" s="39">
        <f t="shared" si="1"/>
        <v>0</v>
      </c>
      <c r="K40" s="40">
        <f>IF(OR(M40="Festivo",M40="Vacaciones",M40="Baja",M40="Permiso",WEEKDAY(C40,2)&gt;5),0,Parametros!$B$2)</f>
        <v>0</v>
      </c>
      <c r="L40" s="41">
        <f t="shared" si="2"/>
        <v>0</v>
      </c>
      <c r="M40" s="36" t="s">
        <v>74</v>
      </c>
      <c r="N40" s="42"/>
    </row>
    <row r="41" spans="2:18" ht="16.5" customHeight="1" x14ac:dyDescent="0.25">
      <c r="B41" s="16" t="s">
        <v>51</v>
      </c>
      <c r="C41" s="17">
        <v>46169</v>
      </c>
      <c r="D41" s="18"/>
      <c r="E41" s="19"/>
      <c r="F41" s="19"/>
      <c r="G41" s="19"/>
      <c r="H41" s="18"/>
      <c r="I41" s="20">
        <f t="shared" si="0"/>
        <v>0</v>
      </c>
      <c r="J41" s="21">
        <f t="shared" si="1"/>
        <v>0</v>
      </c>
      <c r="K41" s="22">
        <f>IF(OR(M41="Festivo",M41="Vacaciones",M41="Baja",M41="Permiso",WEEKDAY(C41,2)&gt;5),0,Parametros!$B$2)</f>
        <v>0</v>
      </c>
      <c r="L41" s="23">
        <f t="shared" si="2"/>
        <v>0</v>
      </c>
      <c r="M41" s="18" t="s">
        <v>74</v>
      </c>
      <c r="N41" s="24"/>
    </row>
    <row r="42" spans="2:18" ht="16.5" customHeight="1" x14ac:dyDescent="0.25">
      <c r="B42" s="34" t="s">
        <v>57</v>
      </c>
      <c r="C42" s="35">
        <v>46170</v>
      </c>
      <c r="D42" s="36" t="s">
        <v>40</v>
      </c>
      <c r="E42" s="37" t="s">
        <v>47</v>
      </c>
      <c r="F42" s="37" t="s">
        <v>61</v>
      </c>
      <c r="G42" s="37" t="s">
        <v>43</v>
      </c>
      <c r="H42" s="36" t="s">
        <v>44</v>
      </c>
      <c r="I42" s="38">
        <f t="shared" si="0"/>
        <v>9.5</v>
      </c>
      <c r="J42" s="39">
        <f t="shared" si="1"/>
        <v>0</v>
      </c>
      <c r="K42" s="40">
        <f>IF(OR(M42="Festivo",M42="Vacaciones",M42="Baja",M42="Permiso",WEEKDAY(C42,2)&gt;5),0,Parametros!$B$2)</f>
        <v>8</v>
      </c>
      <c r="L42" s="41">
        <f t="shared" si="2"/>
        <v>1.5</v>
      </c>
      <c r="M42" s="36" t="s">
        <v>45</v>
      </c>
      <c r="N42" s="42" t="s">
        <v>50</v>
      </c>
    </row>
    <row r="43" spans="2:18" ht="16.5" customHeight="1" x14ac:dyDescent="0.25">
      <c r="B43" s="16" t="s">
        <v>35</v>
      </c>
      <c r="C43" s="17">
        <v>46171</v>
      </c>
      <c r="D43" s="18" t="s">
        <v>40</v>
      </c>
      <c r="E43" s="19" t="s">
        <v>47</v>
      </c>
      <c r="F43" s="19" t="s">
        <v>73</v>
      </c>
      <c r="G43" s="19" t="s">
        <v>43</v>
      </c>
      <c r="H43" s="18" t="s">
        <v>44</v>
      </c>
      <c r="I43" s="20">
        <f t="shared" si="0"/>
        <v>9.0000000000000018</v>
      </c>
      <c r="J43" s="21">
        <f t="shared" si="1"/>
        <v>0</v>
      </c>
      <c r="K43" s="22">
        <f>IF(OR(M43="Festivo",M43="Vacaciones",M43="Baja",M43="Permiso",WEEKDAY(C43,2)&gt;5),0,Parametros!$B$2)</f>
        <v>8</v>
      </c>
      <c r="L43" s="23">
        <f t="shared" si="2"/>
        <v>1.0000000000000018</v>
      </c>
      <c r="M43" s="18" t="s">
        <v>45</v>
      </c>
      <c r="N43" s="24"/>
    </row>
    <row r="44" spans="2:18" ht="16.5" customHeight="1" x14ac:dyDescent="0.25">
      <c r="B44" s="25" t="s">
        <v>37</v>
      </c>
      <c r="C44" s="26">
        <v>46172</v>
      </c>
      <c r="D44" s="27"/>
      <c r="E44" s="28"/>
      <c r="F44" s="28"/>
      <c r="G44" s="28"/>
      <c r="H44" s="27"/>
      <c r="I44" s="29">
        <f t="shared" si="0"/>
        <v>0</v>
      </c>
      <c r="J44" s="30">
        <f t="shared" si="1"/>
        <v>0</v>
      </c>
      <c r="K44" s="31">
        <f>IF(OR(M44="Festivo",M44="Vacaciones",M44="Baja",M44="Permiso",WEEKDAY(C44,2)&gt;5),0,Parametros!$B$2)</f>
        <v>0</v>
      </c>
      <c r="L44" s="32">
        <f t="shared" si="2"/>
        <v>0</v>
      </c>
      <c r="M44" s="27"/>
      <c r="N44" s="33"/>
    </row>
    <row r="45" spans="2:18" ht="16.5" customHeight="1" x14ac:dyDescent="0.25">
      <c r="B45" s="25" t="s">
        <v>38</v>
      </c>
      <c r="C45" s="26">
        <v>46173</v>
      </c>
      <c r="D45" s="27"/>
      <c r="E45" s="28"/>
      <c r="F45" s="28"/>
      <c r="G45" s="28"/>
      <c r="H45" s="27"/>
      <c r="I45" s="29">
        <f t="shared" si="0"/>
        <v>0</v>
      </c>
      <c r="J45" s="30">
        <f t="shared" si="1"/>
        <v>0</v>
      </c>
      <c r="K45" s="31">
        <f>IF(OR(M45="Festivo",M45="Vacaciones",M45="Baja",M45="Permiso",WEEKDAY(C45,2)&gt;5),0,Parametros!$B$2)</f>
        <v>0</v>
      </c>
      <c r="L45" s="32">
        <f t="shared" si="2"/>
        <v>0</v>
      </c>
      <c r="M45" s="27"/>
      <c r="N45" s="33"/>
    </row>
    <row r="46" spans="2:18" ht="21.75" customHeight="1" x14ac:dyDescent="0.25">
      <c r="B46" s="1" t="s">
        <v>75</v>
      </c>
      <c r="C46" s="1"/>
      <c r="D46" s="1"/>
      <c r="E46" s="1"/>
      <c r="F46" s="1"/>
      <c r="G46" s="1"/>
      <c r="H46" s="1"/>
      <c r="I46" s="43">
        <f>SUM(I15:I45)</f>
        <v>142.5</v>
      </c>
      <c r="J46" s="43">
        <f>SUM(J15:J45)</f>
        <v>0</v>
      </c>
      <c r="K46" s="43">
        <f>SUM(K15:K45)</f>
        <v>128</v>
      </c>
      <c r="L46" s="44">
        <f>SUM(L15:L45)</f>
        <v>14.500000000000004</v>
      </c>
      <c r="M46" s="45"/>
      <c r="N46" s="45"/>
    </row>
    <row r="48" spans="2:18" x14ac:dyDescent="0.25">
      <c r="B48" s="56" t="s">
        <v>76</v>
      </c>
      <c r="C48" s="56"/>
      <c r="D48" s="56"/>
      <c r="E48" s="56"/>
      <c r="Q48" s="46" t="s">
        <v>77</v>
      </c>
      <c r="R48" s="46" t="s">
        <v>78</v>
      </c>
    </row>
    <row r="49" spans="2:18" x14ac:dyDescent="0.25">
      <c r="B49" s="57" t="s">
        <v>79</v>
      </c>
      <c r="C49" s="57"/>
      <c r="D49" s="57"/>
      <c r="E49" s="47">
        <f>COUNTIF(M15:M45,"Normal")</f>
        <v>16</v>
      </c>
      <c r="Q49" s="48" t="s">
        <v>80</v>
      </c>
      <c r="R49" s="49">
        <f>SUM(I15:I21)</f>
        <v>35.583333333333336</v>
      </c>
    </row>
    <row r="50" spans="2:18" x14ac:dyDescent="0.25">
      <c r="B50" s="57" t="s">
        <v>56</v>
      </c>
      <c r="C50" s="57"/>
      <c r="D50" s="57"/>
      <c r="E50" s="47">
        <f>COUNTIF(H15:H45,"Teletrabajo")</f>
        <v>4</v>
      </c>
      <c r="Q50" s="48" t="s">
        <v>81</v>
      </c>
      <c r="R50" s="49">
        <f>SUM(I22:I28)</f>
        <v>34.166666666666671</v>
      </c>
    </row>
    <row r="51" spans="2:18" x14ac:dyDescent="0.25">
      <c r="B51" s="57" t="s">
        <v>74</v>
      </c>
      <c r="C51" s="57"/>
      <c r="D51" s="57"/>
      <c r="E51" s="47">
        <f>COUNTIF(M15:M45,"Vacaciones")</f>
        <v>3</v>
      </c>
      <c r="Q51" s="48" t="s">
        <v>82</v>
      </c>
      <c r="R51" s="49">
        <f>SUM(I29:I35)</f>
        <v>45.75</v>
      </c>
    </row>
    <row r="52" spans="2:18" x14ac:dyDescent="0.25">
      <c r="B52" s="57" t="s">
        <v>83</v>
      </c>
      <c r="C52" s="57"/>
      <c r="D52" s="57"/>
      <c r="E52" s="47">
        <f>COUNTIF(M15:M45,"Festivo")</f>
        <v>1</v>
      </c>
      <c r="Q52" s="48" t="s">
        <v>84</v>
      </c>
      <c r="R52" s="49">
        <f>SUM(I36:I42)</f>
        <v>18</v>
      </c>
    </row>
    <row r="53" spans="2:18" x14ac:dyDescent="0.25">
      <c r="B53" s="57" t="s">
        <v>85</v>
      </c>
      <c r="C53" s="57"/>
      <c r="D53" s="57"/>
      <c r="E53" s="47">
        <f>COUNTIF(M15:M45,"Permiso")</f>
        <v>1</v>
      </c>
      <c r="Q53" s="48" t="s">
        <v>86</v>
      </c>
      <c r="R53" s="49">
        <f>SUM(I43:I45)</f>
        <v>9.0000000000000018</v>
      </c>
    </row>
    <row r="54" spans="2:18" x14ac:dyDescent="0.25">
      <c r="B54" s="57" t="s">
        <v>87</v>
      </c>
      <c r="C54" s="57"/>
      <c r="D54" s="57"/>
      <c r="E54" s="50">
        <f>SUM(J15:J45)</f>
        <v>0</v>
      </c>
    </row>
    <row r="56" spans="2:18" x14ac:dyDescent="0.25">
      <c r="B56" s="58"/>
      <c r="C56" s="58"/>
      <c r="D56" s="58"/>
      <c r="E56" s="58"/>
      <c r="I56" s="58"/>
      <c r="J56" s="58"/>
      <c r="K56" s="58"/>
      <c r="L56" s="58"/>
    </row>
    <row r="57" spans="2:18" x14ac:dyDescent="0.25">
      <c r="B57" s="59" t="s">
        <v>88</v>
      </c>
      <c r="C57" s="59"/>
      <c r="D57" s="59"/>
      <c r="E57" s="59"/>
      <c r="I57" s="59" t="s">
        <v>89</v>
      </c>
      <c r="J57" s="59"/>
      <c r="K57" s="59"/>
      <c r="L57" s="59"/>
    </row>
    <row r="59" spans="2:18" x14ac:dyDescent="0.25">
      <c r="B59" s="60" t="s">
        <v>90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</row>
  </sheetData>
  <mergeCells count="41">
    <mergeCell ref="B59:N59"/>
    <mergeCell ref="B53:D53"/>
    <mergeCell ref="B54:D54"/>
    <mergeCell ref="B56:E56"/>
    <mergeCell ref="I56:L56"/>
    <mergeCell ref="B57:E57"/>
    <mergeCell ref="I57:L57"/>
    <mergeCell ref="B48:E48"/>
    <mergeCell ref="B49:D49"/>
    <mergeCell ref="B50:D50"/>
    <mergeCell ref="B51:D51"/>
    <mergeCell ref="B52:D52"/>
    <mergeCell ref="B12:D12"/>
    <mergeCell ref="E12:G12"/>
    <mergeCell ref="H12:J12"/>
    <mergeCell ref="K12:N12"/>
    <mergeCell ref="B46:H46"/>
    <mergeCell ref="B9:E9"/>
    <mergeCell ref="F9:H9"/>
    <mergeCell ref="I9:K9"/>
    <mergeCell ref="L9:N9"/>
    <mergeCell ref="B11:D11"/>
    <mergeCell ref="E11:G11"/>
    <mergeCell ref="H11:J11"/>
    <mergeCell ref="K11:N11"/>
    <mergeCell ref="B6:E6"/>
    <mergeCell ref="F6:H6"/>
    <mergeCell ref="I6:K6"/>
    <mergeCell ref="L6:N6"/>
    <mergeCell ref="B8:E8"/>
    <mergeCell ref="F8:H8"/>
    <mergeCell ref="I8:K8"/>
    <mergeCell ref="L8:N8"/>
    <mergeCell ref="B1:N1"/>
    <mergeCell ref="B2:I2"/>
    <mergeCell ref="J2:N2"/>
    <mergeCell ref="B3:N3"/>
    <mergeCell ref="B5:E5"/>
    <mergeCell ref="F5:H5"/>
    <mergeCell ref="I5:K5"/>
    <mergeCell ref="L5:N5"/>
  </mergeCells>
  <conditionalFormatting sqref="I15:I45">
    <cfRule type="dataBar" priority="4">
      <dataBar>
        <cfvo type="num" val="0"/>
        <cfvo type="num" val="12"/>
        <color rgb="FF0E7C86"/>
      </dataBar>
      <extLst>
        <ext xmlns:x14="http://schemas.microsoft.com/office/spreadsheetml/2009/9/main" uri="{B025F937-C7B1-47D3-B67F-A62EFF666E3E}">
          <x14:id>{8C149ED4-A449-4550-8F80-A46B80852F3E}</x14:id>
        </ext>
      </extLst>
    </cfRule>
  </conditionalFormatting>
  <conditionalFormatting sqref="L15:L45">
    <cfRule type="cellIs" dxfId="5" priority="2" operator="greaterThan">
      <formula>0.001</formula>
    </cfRule>
    <cfRule type="cellIs" dxfId="4" priority="3" operator="lessThan">
      <formula>-0.001</formula>
    </cfRule>
  </conditionalFormatting>
  <conditionalFormatting sqref="M15:M45">
    <cfRule type="expression" dxfId="3" priority="5">
      <formula>$M15="Vacaciones"</formula>
    </cfRule>
    <cfRule type="expression" dxfId="2" priority="6">
      <formula>$M15="Festivo"</formula>
    </cfRule>
    <cfRule type="expression" dxfId="1" priority="7">
      <formula>$M15="Permiso"</formula>
    </cfRule>
    <cfRule type="expression" dxfId="0" priority="8">
      <formula>$M15="Baja"</formula>
    </cfRule>
  </conditionalFormatting>
  <dataValidations count="1">
    <dataValidation type="time" allowBlank="1" errorTitle="Hora no válida" error="Introduce la hora en formato hh:mm" sqref="E15:G45" xr:uid="{00000000-0002-0000-0000-000003000000}">
      <formula1>0</formula1>
      <formula2>0.9999</formula2>
    </dataValidation>
  </dataValidations>
  <pageMargins left="0.25" right="0.25" top="0.4" bottom="0.4" header="0.511811023622047" footer="0.511811023622047"/>
  <pageSetup fitToHeight="0" orientation="portrait" horizontalDpi="300" verticalDpi="300"/>
  <drawing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149ED4-A449-4550-8F80-A46B80852F3E}">
            <x14:dataBar axisPosition="none">
              <x14:cfvo type="num">
                <xm:f>0</xm:f>
              </x14:cfvo>
              <x14:cfvo type="num">
                <xm:f>12</xm:f>
              </x14:cfvo>
              <x14:negativeFillColor rgb="FF0E7C86"/>
            </x14:dataBar>
          </x14:cfRule>
          <xm:sqref>I15:I45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Parametros!$A$5:$A$10</xm:f>
          </x14:formula1>
          <x14:formula2>
            <xm:f>0</xm:f>
          </x14:formula2>
          <xm:sqref>M15:M45</xm:sqref>
        </x14:dataValidation>
        <x14:dataValidation type="list" allowBlank="1" xr:uid="{00000000-0002-0000-0000-000001000000}">
          <x14:formula1>
            <xm:f>Parametros!$C$5:$C$8</xm:f>
          </x14:formula1>
          <x14:formula2>
            <xm:f>0</xm:f>
          </x14:formula2>
          <xm:sqref>D15:D45</xm:sqref>
        </x14:dataValidation>
        <x14:dataValidation type="list" allowBlank="1" xr:uid="{00000000-0002-0000-0000-000002000000}">
          <x14:formula1>
            <xm:f>Parametros!$E$5:$E$7</xm:f>
          </x14:formula1>
          <x14:formula2>
            <xm:f>0</xm:f>
          </x14:formula2>
          <xm:sqref>H15:H45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zoomScaleNormal="100" workbookViewId="0"/>
  </sheetViews>
  <sheetFormatPr baseColWidth="10" defaultColWidth="8.7109375" defaultRowHeight="15" x14ac:dyDescent="0.25"/>
  <cols>
    <col min="1" max="1" width="26" customWidth="1"/>
    <col min="2" max="2" width="10" customWidth="1"/>
    <col min="3" max="3" width="14" customWidth="1"/>
    <col min="5" max="5" width="14" customWidth="1"/>
  </cols>
  <sheetData>
    <row r="1" spans="1:5" x14ac:dyDescent="0.25">
      <c r="A1" s="51" t="s">
        <v>91</v>
      </c>
      <c r="B1" s="51" t="s">
        <v>92</v>
      </c>
    </row>
    <row r="2" spans="1:5" x14ac:dyDescent="0.25">
      <c r="A2" s="52" t="s">
        <v>93</v>
      </c>
      <c r="B2" s="53">
        <v>8</v>
      </c>
    </row>
    <row r="4" spans="1:5" x14ac:dyDescent="0.25">
      <c r="A4" s="54" t="s">
        <v>94</v>
      </c>
      <c r="C4" s="54" t="s">
        <v>95</v>
      </c>
      <c r="E4" s="54" t="s">
        <v>28</v>
      </c>
    </row>
    <row r="5" spans="1:5" x14ac:dyDescent="0.25">
      <c r="A5" s="55" t="s">
        <v>45</v>
      </c>
      <c r="C5" s="55" t="s">
        <v>52</v>
      </c>
      <c r="E5" s="55" t="s">
        <v>44</v>
      </c>
    </row>
    <row r="6" spans="1:5" x14ac:dyDescent="0.25">
      <c r="A6" s="55" t="s">
        <v>74</v>
      </c>
      <c r="C6" s="55" t="s">
        <v>96</v>
      </c>
      <c r="E6" s="55" t="s">
        <v>56</v>
      </c>
    </row>
    <row r="7" spans="1:5" x14ac:dyDescent="0.25">
      <c r="A7" s="55" t="s">
        <v>36</v>
      </c>
      <c r="C7" s="55" t="s">
        <v>40</v>
      </c>
      <c r="E7" s="55" t="s">
        <v>97</v>
      </c>
    </row>
    <row r="8" spans="1:5" x14ac:dyDescent="0.25">
      <c r="A8" s="55" t="s">
        <v>98</v>
      </c>
      <c r="C8" s="55" t="s">
        <v>99</v>
      </c>
    </row>
    <row r="9" spans="1:5" x14ac:dyDescent="0.25">
      <c r="A9" s="55" t="s">
        <v>65</v>
      </c>
    </row>
    <row r="10" spans="1:5" x14ac:dyDescent="0.25">
      <c r="A10" s="55" t="s">
        <v>100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Jornada</vt:lpstr>
      <vt:lpstr>Parametros</vt:lpstr>
      <vt:lpstr>Jornada!Druckbereich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2026-05-28T07:26:56Z</dcterms:created>
  <dcterms:modified xsi:type="dcterms:W3CDTF">2026-05-28T14:39:56Z</dcterms:modified>
  <dc:language>en-US</dc:language>
</cp:coreProperties>
</file>