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Factura\autonomo\"/>
    </mc:Choice>
  </mc:AlternateContent>
  <xr:revisionPtr revIDLastSave="0" documentId="13_ncr:1_{660C7372-4052-4E7F-BFBF-33D7BCA06FA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actura" sheetId="1" r:id="rId1"/>
    <sheet name="Registro de facturas" sheetId="2" r:id="rId2"/>
    <sheet name="Instrucciones" sheetId="3" r:id="rId3"/>
  </sheets>
  <definedNames>
    <definedName name="_xlnm.Print_Area" localSheetId="0">Factura!$A$1:$I$40</definedName>
    <definedName name="_xlnm.Print_Area" localSheetId="2">Instrucciones!$A$1:$B$23</definedName>
    <definedName name="_xlnm.Print_Area" localSheetId="1">'Registro de facturas'!$A$1:$L$27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8" i="2" l="1"/>
  <c r="K17" i="2"/>
  <c r="J17" i="2"/>
  <c r="H17" i="2"/>
  <c r="K16" i="2"/>
  <c r="J16" i="2"/>
  <c r="H16" i="2"/>
  <c r="K15" i="2"/>
  <c r="J15" i="2"/>
  <c r="H15" i="2"/>
  <c r="K14" i="2"/>
  <c r="J14" i="2"/>
  <c r="H14" i="2"/>
  <c r="K13" i="2"/>
  <c r="J13" i="2"/>
  <c r="H13" i="2"/>
  <c r="J12" i="2"/>
  <c r="H12" i="2"/>
  <c r="K12" i="2" s="1"/>
  <c r="J11" i="2"/>
  <c r="H11" i="2"/>
  <c r="K11" i="2" s="1"/>
  <c r="F26" i="2" s="1"/>
  <c r="J10" i="2"/>
  <c r="H10" i="2"/>
  <c r="K10" i="2" s="1"/>
  <c r="J9" i="2"/>
  <c r="H9" i="2"/>
  <c r="K9" i="2" s="1"/>
  <c r="J8" i="2"/>
  <c r="H8" i="2"/>
  <c r="H18" i="2" s="1"/>
  <c r="F22" i="2" s="1"/>
  <c r="J7" i="2"/>
  <c r="J18" i="2" s="1"/>
  <c r="F23" i="2" s="1"/>
  <c r="H7" i="2"/>
  <c r="J6" i="2"/>
  <c r="H6" i="2"/>
  <c r="K6" i="2" s="1"/>
  <c r="C33" i="1"/>
  <c r="D33" i="1" s="1"/>
  <c r="C32" i="1"/>
  <c r="D32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H30" i="1" s="1"/>
  <c r="F25" i="2" l="1"/>
  <c r="K8" i="2"/>
  <c r="H29" i="1"/>
  <c r="H31" i="1"/>
  <c r="K7" i="2"/>
  <c r="K18" i="2" s="1"/>
  <c r="C31" i="1"/>
  <c r="D31" i="1" s="1"/>
  <c r="F24" i="2"/>
  <c r="H32" i="1" l="1"/>
</calcChain>
</file>

<file path=xl/sharedStrings.xml><?xml version="1.0" encoding="utf-8"?>
<sst xmlns="http://schemas.openxmlformats.org/spreadsheetml/2006/main" count="137" uniqueCount="118">
  <si>
    <t>Lucía Marante Quiroga</t>
  </si>
  <si>
    <t>FACTURA</t>
  </si>
  <si>
    <t>Documento fiscal · RD 1619/2012</t>
  </si>
  <si>
    <t>Diseño gráfico y branding · Profesional autónoma</t>
  </si>
  <si>
    <t>DATOS DEL EMISOR</t>
  </si>
  <si>
    <t>DATOS DEL CLIENTE</t>
  </si>
  <si>
    <t>Nombre / Razón social:</t>
  </si>
  <si>
    <t>Cafetería La Brújula, S.L.</t>
  </si>
  <si>
    <t>NIF / NIE:</t>
  </si>
  <si>
    <t>52784419K</t>
  </si>
  <si>
    <t>NIF / CIF:</t>
  </si>
  <si>
    <t>B91842576</t>
  </si>
  <si>
    <t>Dirección:</t>
  </si>
  <si>
    <t>Calle Olivar del Sur, 14, 3ºB</t>
  </si>
  <si>
    <t>Población / CP:</t>
  </si>
  <si>
    <t>41010 Sevilla</t>
  </si>
  <si>
    <t>41001 Sevilla</t>
  </si>
  <si>
    <t>Teléfono:</t>
  </si>
  <si>
    <t>+34 655 210 348</t>
  </si>
  <si>
    <t>+34 954 113 220</t>
  </si>
  <si>
    <t>Email:</t>
  </si>
  <si>
    <t>lucia@marantestudio.es</t>
  </si>
  <si>
    <t>DATOS DE LA FACTURA</t>
  </si>
  <si>
    <t>2026-A-014</t>
  </si>
  <si>
    <t>Fecha de emisión:</t>
  </si>
  <si>
    <t>2026-05-18</t>
  </si>
  <si>
    <t>Transferencia</t>
  </si>
  <si>
    <t>2026-06-17</t>
  </si>
  <si>
    <t>Fecha operación:</t>
  </si>
  <si>
    <t>2026-05-15</t>
  </si>
  <si>
    <t>Pendiente</t>
  </si>
  <si>
    <t>Cantidad</t>
  </si>
  <si>
    <t>Concepto</t>
  </si>
  <si>
    <t>Precio unit.</t>
  </si>
  <si>
    <t>Dto. %</t>
  </si>
  <si>
    <t>% IVA</t>
  </si>
  <si>
    <t>Base imponible</t>
  </si>
  <si>
    <t>Importe c/IVA</t>
  </si>
  <si>
    <t>Diseño de identidad visual completa (logotipo, paleta y tipografías)</t>
  </si>
  <si>
    <t>Manual de marca en PDF (24 páginas)</t>
  </si>
  <si>
    <t>Diseño de cartelería para escaparate (formato A1)</t>
  </si>
  <si>
    <t>Sesión de fotografía de producto (media jornada)</t>
  </si>
  <si>
    <t>Diseño de plantillas para redes sociales (pack de 10)</t>
  </si>
  <si>
    <t>DESGLOSE DE IVA POR TIPO</t>
  </si>
  <si>
    <t>Tipo IVA</t>
  </si>
  <si>
    <t>Base</t>
  </si>
  <si>
    <t>Cuota</t>
  </si>
  <si>
    <t>IVA repercutido</t>
  </si>
  <si>
    <t>Retención IRPF</t>
  </si>
  <si>
    <t>TOTAL A PAGAR</t>
  </si>
  <si>
    <t>DATOS DE PAGO Y OBSERVACIONES</t>
  </si>
  <si>
    <t>Forma de pago: Transferencia bancaria a la cuenta ES21 1465 0100 9012 3456 7890 (Titular: Lucía Marante Quiroga).</t>
  </si>
  <si>
    <t>Por favor, indique el número de factura en el concepto de la transferencia. Vencimiento a 30 días desde la emisión.</t>
  </si>
  <si>
    <t>Operación sujeta a retención de IRPF del 15% conforme al art. 101 de la Ley 35/2006 del IRPF.</t>
  </si>
  <si>
    <t>Factura emitida conforme al Reglamento de Facturación (RD 1619/2012). Conserve este documento durante el plazo legal de prescripción fiscal (4 años).</t>
  </si>
  <si>
    <t>REGISTRO Y SEGUIMIENTO DE FACTURAS EMITIDAS</t>
  </si>
  <si>
    <t>Libro de facturas para control interno · Ejercicio 2026</t>
  </si>
  <si>
    <t>Nº Factura</t>
  </si>
  <si>
    <t>Fecha</t>
  </si>
  <si>
    <t>F. cobro</t>
  </si>
  <si>
    <t>Cliente</t>
  </si>
  <si>
    <t>Cuota IVA</t>
  </si>
  <si>
    <t>% IRPF</t>
  </si>
  <si>
    <t>Cuota IRPF</t>
  </si>
  <si>
    <t>Total</t>
  </si>
  <si>
    <t>Estado</t>
  </si>
  <si>
    <t>2026-A-009</t>
  </si>
  <si>
    <t>2026-02-03</t>
  </si>
  <si>
    <t>2026-02-28</t>
  </si>
  <si>
    <t>Estudio Norte Arquitectura, S.L.</t>
  </si>
  <si>
    <t>Pagada</t>
  </si>
  <si>
    <t>2026-A-010</t>
  </si>
  <si>
    <t>2026-02-19</t>
  </si>
  <si>
    <t>2026-03-20</t>
  </si>
  <si>
    <t>Floristería El Almendro</t>
  </si>
  <si>
    <t>2026-A-011</t>
  </si>
  <si>
    <t>2026-03-07</t>
  </si>
  <si>
    <t>2026-04-05</t>
  </si>
  <si>
    <t>Gimnasio Activa 24, S.L.</t>
  </si>
  <si>
    <t>2026-A-012</t>
  </si>
  <si>
    <t>2026-03-22</t>
  </si>
  <si>
    <t>Particular - Reforma web personal</t>
  </si>
  <si>
    <t>2026-A-013</t>
  </si>
  <si>
    <t>2026-04-14</t>
  </si>
  <si>
    <t>2026-05-12</t>
  </si>
  <si>
    <t>Editorial Cauce, S.L.</t>
  </si>
  <si>
    <t>2026-A-015</t>
  </si>
  <si>
    <t>2026-05-25</t>
  </si>
  <si>
    <t>Talleres Mecánicos Ríos</t>
  </si>
  <si>
    <t>TOTALES DEL EJERCICIO</t>
  </si>
  <si>
    <t>RESUMEN PARA DECLARACIONES</t>
  </si>
  <si>
    <t>IVA repercutido total (Modelo 303)</t>
  </si>
  <si>
    <t>IRPF retenido por clientes (Modelo 130)</t>
  </si>
  <si>
    <t>Base imponible total facturada</t>
  </si>
  <si>
    <t>Importe total facturado (con IVA, antes de IRPF)</t>
  </si>
  <si>
    <t>Pendiente de cobro</t>
  </si>
  <si>
    <t>Cómo usar esta plantilla de factura</t>
  </si>
  <si>
    <t>1. Hoja «Factura»</t>
  </si>
  <si>
    <t>Es la factura que enviarás a tu cliente. Sustituye los datos de ejemplo (en azul) por los tuyos: emisor, cliente, número de factura y conceptos.</t>
  </si>
  <si>
    <t>Las celdas en color azul son las que debes rellenar manualmente. Las celdas en negro contienen fórmulas y se calculan solas.</t>
  </si>
  <si>
    <t>En la columna «% IVA» puedes elegir 21%, 10%, 4% o 0% desde el desplegable. La base, el IVA y el total se actualizan automáticamente.</t>
  </si>
  <si>
    <t>La retención de IRPF (celda amarilla) suele ser 15% (o 7% durante tus 3 primeros años de actividad). Cámbiala o ponla a 0% si no aplica.</t>
  </si>
  <si>
    <t>El IRPF solo se aplica cuando facturas servicios profesionales a empresas o a otros profesionales españoles; no a particulares ni a venta de bienes.</t>
  </si>
  <si>
    <t>Para crear una factura nueva, duplica el archivo y cambia el número de factura manteniendo la numeración correlativa, sin saltos.</t>
  </si>
  <si>
    <t>2. Hoja «Registro de facturas»</t>
  </si>
  <si>
    <t>Es tu libro de control. Apunta cada factura que emites en una fila: el IVA, el IRPF y los totales se calculan automáticamente.</t>
  </si>
  <si>
    <t>El bloque «Resumen para declaraciones» te da las cifras de apoyo para los modelos 303 (IVA) y 130 (IRPF), y lo que tienes pendiente de cobro.</t>
  </si>
  <si>
    <t>Marca el estado de cada factura (Pendiente / Pagada / Vencida / Anulada) desde el desplegable.</t>
  </si>
  <si>
    <t>3. Antes de enviar</t>
  </si>
  <si>
    <t>Exporta la hoja «Factura» a PDF (Archivo → Guardar como / Exportar a PDF) antes de enviarla al cliente, para que no se pueda modificar.</t>
  </si>
  <si>
    <t>Conserva todas tus facturas durante al menos 4 años por requisitos fiscales.</t>
  </si>
  <si>
    <t>Aviso importante</t>
  </si>
  <si>
    <t>Una factura en Excel es válida si el contenido es correcto y la numeración es correlativa. No obstante, a partir de 2026 entra en vigor la normativa Verifactu, que para muchos autónomos exigirá un software de facturación homologado. Comprueba la fecha que te aplica y planifica el cambio con antelación.</t>
  </si>
  <si>
    <t>Nº de factura</t>
  </si>
  <si>
    <t>Vencimiento</t>
  </si>
  <si>
    <t>Forma de pago</t>
  </si>
  <si>
    <t>Avenida del Puerto, 8, Local 2</t>
  </si>
  <si>
    <t>admin@labrujulacafe.es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</si>
</sst>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€&quot;;\-#,##0.00&quot; €&quot;"/>
  </numFmts>
  <fonts count="25" x14ac:knownFonts="1">
    <font>
      <sz val="11"/>
      <color theme="1"/>
      <name val="Calibri"/>
      <family val="2"/>
      <charset val="1"/>
    </font>
    <font>
      <b/>
      <sz val="20"/>
      <color rgb="FF1F3864"/>
      <name val="Arial"/>
      <charset val="1"/>
    </font>
    <font>
      <b/>
      <sz val="26"/>
      <color rgb="FF1F3864"/>
      <name val="Arial"/>
      <charset val="1"/>
    </font>
    <font>
      <i/>
      <sz val="8"/>
      <color rgb="FF808080"/>
      <name val="Arial"/>
      <charset val="1"/>
    </font>
    <font>
      <i/>
      <sz val="10"/>
      <color rgb="FF595959"/>
      <name val="Arial"/>
      <charset val="1"/>
    </font>
    <font>
      <b/>
      <sz val="10"/>
      <color rgb="FFFFFFFF"/>
      <name val="Arial"/>
      <charset val="1"/>
    </font>
    <font>
      <b/>
      <sz val="9"/>
      <color rgb="FF404040"/>
      <name val="Arial"/>
      <charset val="1"/>
    </font>
    <font>
      <sz val="9"/>
      <color rgb="FF0000FF"/>
      <name val="Arial"/>
      <charset val="1"/>
    </font>
    <font>
      <b/>
      <sz val="9"/>
      <color rgb="FFFFFFFF"/>
      <name val="Arial"/>
      <charset val="1"/>
    </font>
    <font>
      <sz val="9"/>
      <color rgb="FF000000"/>
      <name val="Arial"/>
      <charset val="1"/>
    </font>
    <font>
      <b/>
      <sz val="8"/>
      <color rgb="FFFFFFFF"/>
      <name val="Arial"/>
      <charset val="1"/>
    </font>
    <font>
      <sz val="9"/>
      <color rgb="FF404040"/>
      <name val="Arial"/>
      <charset val="1"/>
    </font>
    <font>
      <b/>
      <sz val="8"/>
      <color rgb="FF404040"/>
      <name val="Arial"/>
      <charset val="1"/>
    </font>
    <font>
      <sz val="8"/>
      <color rgb="FF000000"/>
      <name val="Arial"/>
      <charset val="1"/>
    </font>
    <font>
      <b/>
      <sz val="12"/>
      <color rgb="FFFFFFFF"/>
      <name val="Arial"/>
      <charset val="1"/>
    </font>
    <font>
      <sz val="8"/>
      <color rgb="FF595959"/>
      <name val="Arial"/>
      <charset val="1"/>
    </font>
    <font>
      <i/>
      <sz val="7"/>
      <color rgb="FF808080"/>
      <name val="Arial"/>
      <charset val="1"/>
    </font>
    <font>
      <b/>
      <sz val="16"/>
      <color rgb="FF1F3864"/>
      <name val="Arial"/>
      <charset val="1"/>
    </font>
    <font>
      <i/>
      <sz val="9"/>
      <color rgb="FF595959"/>
      <name val="Arial"/>
      <charset val="1"/>
    </font>
    <font>
      <b/>
      <sz val="9"/>
      <color rgb="FF000000"/>
      <name val="Arial"/>
      <charset val="1"/>
    </font>
    <font>
      <b/>
      <sz val="12"/>
      <color rgb="FF2E5496"/>
      <name val="Arial"/>
      <charset val="1"/>
    </font>
    <font>
      <sz val="10"/>
      <color rgb="FF404040"/>
      <name val="Arial"/>
      <charset val="1"/>
    </font>
    <font>
      <u/>
      <sz val="11"/>
      <color theme="10"/>
      <name val="Calibri"/>
      <family val="2"/>
      <charset val="1"/>
    </font>
    <font>
      <sz val="11"/>
      <color theme="10"/>
      <name val="Calibri"/>
      <family val="2"/>
      <charset val="1"/>
    </font>
    <font>
      <sz val="9"/>
      <color rgb="FF00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F3864"/>
        <bgColor rgb="FF404040"/>
      </patternFill>
    </fill>
    <fill>
      <patternFill patternType="solid">
        <fgColor rgb="FF2E5496"/>
        <bgColor rgb="FF1F3864"/>
      </patternFill>
    </fill>
    <fill>
      <patternFill patternType="solid">
        <fgColor rgb="FFF2F2F2"/>
        <bgColor rgb="FFFFFFFF"/>
      </patternFill>
    </fill>
    <fill>
      <patternFill patternType="solid">
        <fgColor rgb="FFD9E1F2"/>
        <bgColor rgb="FFF2F2F2"/>
      </patternFill>
    </fill>
    <fill>
      <patternFill patternType="solid">
        <fgColor rgb="FFFFF2CC"/>
        <bgColor rgb="FFF2F2F2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rgb="FF1F3864"/>
      </left>
      <right style="medium">
        <color rgb="FF1F3864"/>
      </right>
      <top style="medium">
        <color rgb="FF1F3864"/>
      </top>
      <bottom style="medium">
        <color rgb="FF1F38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">
    <xf numFmtId="0" fontId="0" fillId="0" borderId="0"/>
    <xf numFmtId="0" fontId="22" fillId="0" borderId="0" applyNumberFormat="0" applyFill="0" applyBorder="0" applyAlignment="0" applyProtection="0"/>
  </cellStyleXfs>
  <cellXfs count="53">
    <xf numFmtId="0" fontId="0" fillId="0" borderId="0" xfId="0"/>
    <xf numFmtId="0" fontId="16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9" fontId="8" fillId="2" borderId="2" xfId="0" applyNumberFormat="1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0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right" vertical="center"/>
    </xf>
    <xf numFmtId="9" fontId="7" fillId="0" borderId="2" xfId="0" applyNumberFormat="1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right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 wrapText="1"/>
    </xf>
    <xf numFmtId="164" fontId="7" fillId="4" borderId="2" xfId="0" applyNumberFormat="1" applyFont="1" applyFill="1" applyBorder="1" applyAlignment="1">
      <alignment horizontal="right" vertical="center"/>
    </xf>
    <xf numFmtId="9" fontId="7" fillId="4" borderId="2" xfId="0" applyNumberFormat="1" applyFont="1" applyFill="1" applyBorder="1" applyAlignment="1">
      <alignment horizontal="center" vertical="center"/>
    </xf>
    <xf numFmtId="164" fontId="9" fillId="4" borderId="2" xfId="0" applyNumberFormat="1" applyFont="1" applyFill="1" applyBorder="1" applyAlignment="1">
      <alignment horizontal="right" vertical="center"/>
    </xf>
    <xf numFmtId="0" fontId="12" fillId="5" borderId="2" xfId="0" applyFont="1" applyFill="1" applyBorder="1" applyAlignment="1">
      <alignment horizontal="center" vertical="center" wrapText="1"/>
    </xf>
    <xf numFmtId="9" fontId="13" fillId="0" borderId="2" xfId="0" applyNumberFormat="1" applyFont="1" applyBorder="1" applyAlignment="1">
      <alignment horizontal="center" vertical="center"/>
    </xf>
    <xf numFmtId="164" fontId="13" fillId="0" borderId="2" xfId="0" applyNumberFormat="1" applyFont="1" applyBorder="1" applyAlignment="1">
      <alignment horizontal="right" vertical="center"/>
    </xf>
    <xf numFmtId="9" fontId="7" fillId="6" borderId="0" xfId="0" applyNumberFormat="1" applyFont="1" applyFill="1" applyAlignment="1">
      <alignment horizontal="center" vertical="center"/>
    </xf>
    <xf numFmtId="164" fontId="14" fillId="2" borderId="2" xfId="0" applyNumberFormat="1" applyFont="1" applyFill="1" applyBorder="1" applyAlignment="1">
      <alignment horizontal="right" vertical="center"/>
    </xf>
    <xf numFmtId="0" fontId="7" fillId="4" borderId="2" xfId="0" applyFont="1" applyFill="1" applyBorder="1"/>
    <xf numFmtId="164" fontId="7" fillId="4" borderId="2" xfId="0" applyNumberFormat="1" applyFont="1" applyFill="1" applyBorder="1"/>
    <xf numFmtId="9" fontId="7" fillId="4" borderId="2" xfId="0" applyNumberFormat="1" applyFont="1" applyFill="1" applyBorder="1"/>
    <xf numFmtId="0" fontId="7" fillId="0" borderId="2" xfId="0" applyFont="1" applyBorder="1"/>
    <xf numFmtId="164" fontId="7" fillId="0" borderId="2" xfId="0" applyNumberFormat="1" applyFont="1" applyBorder="1"/>
    <xf numFmtId="9" fontId="7" fillId="0" borderId="2" xfId="0" applyNumberFormat="1" applyFont="1" applyBorder="1"/>
    <xf numFmtId="164" fontId="5" fillId="2" borderId="0" xfId="0" applyNumberFormat="1" applyFont="1" applyFill="1" applyAlignment="1">
      <alignment horizontal="right" vertical="center"/>
    </xf>
    <xf numFmtId="0" fontId="0" fillId="2" borderId="0" xfId="0" applyFill="1"/>
    <xf numFmtId="164" fontId="19" fillId="0" borderId="2" xfId="0" applyNumberFormat="1" applyFont="1" applyBorder="1" applyAlignment="1">
      <alignment horizontal="right" vertical="center"/>
    </xf>
    <xf numFmtId="164" fontId="19" fillId="4" borderId="2" xfId="0" applyNumberFormat="1" applyFont="1" applyFill="1" applyBorder="1" applyAlignment="1">
      <alignment horizontal="right" vertical="center"/>
    </xf>
    <xf numFmtId="0" fontId="17" fillId="0" borderId="0" xfId="0" applyFont="1"/>
    <xf numFmtId="0" fontId="20" fillId="0" borderId="0" xfId="0" applyFont="1"/>
    <xf numFmtId="0" fontId="21" fillId="0" borderId="0" xfId="0" applyFont="1" applyAlignment="1">
      <alignment vertical="top"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right" vertical="center"/>
    </xf>
    <xf numFmtId="0" fontId="11" fillId="0" borderId="2" xfId="0" applyFont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6" fillId="7" borderId="0" xfId="0" applyFont="1" applyFill="1" applyAlignment="1">
      <alignment horizontal="left" vertical="center" wrapText="1"/>
    </xf>
    <xf numFmtId="0" fontId="6" fillId="7" borderId="0" xfId="0" applyFont="1" applyFill="1" applyAlignment="1">
      <alignment horizontal="left" vertical="center" wrapText="1"/>
    </xf>
    <xf numFmtId="0" fontId="23" fillId="0" borderId="0" xfId="1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2CC"/>
      <rgbColor rgb="FFF2F2F2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1F3864"/>
      <rgbColor rgb="FF339966"/>
      <rgbColor rgb="FF003300"/>
      <rgbColor rgb="FF333300"/>
      <rgbColor rgb="FF993300"/>
      <rgbColor rgb="FF993366"/>
      <rgbColor rgb="FF2E5496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dmin@labrujulacafe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39"/>
  <sheetViews>
    <sheetView showGridLines="0" tabSelected="1" zoomScaleNormal="100" workbookViewId="0">
      <selection activeCell="L14" sqref="L14"/>
    </sheetView>
  </sheetViews>
  <sheetFormatPr baseColWidth="10" defaultColWidth="8.7109375" defaultRowHeight="15" x14ac:dyDescent="0.25"/>
  <cols>
    <col min="1" max="1" width="3" customWidth="1"/>
    <col min="2" max="2" width="11.42578125" bestFit="1" customWidth="1"/>
    <col min="3" max="3" width="26" customWidth="1"/>
    <col min="4" max="4" width="11" customWidth="1"/>
    <col min="5" max="5" width="13" customWidth="1"/>
    <col min="6" max="6" width="13" bestFit="1" customWidth="1"/>
    <col min="7" max="7" width="9" customWidth="1"/>
    <col min="8" max="8" width="15" customWidth="1"/>
    <col min="9" max="9" width="3" customWidth="1"/>
  </cols>
  <sheetData>
    <row r="2" spans="2:8" ht="25.5" customHeight="1" x14ac:dyDescent="0.25">
      <c r="B2" s="13" t="s">
        <v>0</v>
      </c>
      <c r="C2" s="13"/>
      <c r="D2" s="13"/>
      <c r="E2" s="13"/>
      <c r="F2" s="12" t="s">
        <v>1</v>
      </c>
      <c r="G2" s="12"/>
      <c r="H2" s="12"/>
    </row>
    <row r="3" spans="2:8" ht="15.75" customHeight="1" x14ac:dyDescent="0.25">
      <c r="B3" s="13"/>
      <c r="C3" s="13"/>
      <c r="D3" s="13"/>
      <c r="E3" s="13"/>
      <c r="F3" s="12"/>
      <c r="G3" s="12"/>
      <c r="H3" s="12"/>
    </row>
    <row r="4" spans="2:8" ht="15.75" customHeight="1" x14ac:dyDescent="0.25">
      <c r="B4" s="13"/>
      <c r="C4" s="13"/>
      <c r="D4" s="13"/>
      <c r="E4" s="13"/>
      <c r="F4" s="11" t="s">
        <v>2</v>
      </c>
      <c r="G4" s="11"/>
      <c r="H4" s="11"/>
    </row>
    <row r="5" spans="2:8" ht="15.75" customHeight="1" x14ac:dyDescent="0.25">
      <c r="B5" s="10" t="s">
        <v>3</v>
      </c>
      <c r="C5" s="10"/>
      <c r="D5" s="10"/>
      <c r="E5" s="10"/>
    </row>
    <row r="7" spans="2:8" ht="15" customHeight="1" x14ac:dyDescent="0.25">
      <c r="B7" s="9" t="s">
        <v>4</v>
      </c>
      <c r="C7" s="9"/>
      <c r="D7" s="9"/>
      <c r="E7" s="9"/>
      <c r="F7" s="9" t="s">
        <v>5</v>
      </c>
      <c r="G7" s="9"/>
      <c r="H7" s="9"/>
    </row>
    <row r="8" spans="2:8" ht="32.85" customHeight="1" x14ac:dyDescent="0.25">
      <c r="B8" s="49" t="s">
        <v>6</v>
      </c>
      <c r="C8" s="49"/>
      <c r="D8" s="8" t="s">
        <v>0</v>
      </c>
      <c r="E8" s="8"/>
      <c r="F8" s="50" t="s">
        <v>6</v>
      </c>
      <c r="G8" s="8" t="s">
        <v>7</v>
      </c>
      <c r="H8" s="8"/>
    </row>
    <row r="9" spans="2:8" ht="15" customHeight="1" x14ac:dyDescent="0.25">
      <c r="B9" s="49" t="s">
        <v>8</v>
      </c>
      <c r="C9" s="49"/>
      <c r="D9" s="8" t="s">
        <v>9</v>
      </c>
      <c r="E9" s="8"/>
      <c r="F9" s="50" t="s">
        <v>10</v>
      </c>
      <c r="G9" s="8" t="s">
        <v>11</v>
      </c>
      <c r="H9" s="8"/>
    </row>
    <row r="10" spans="2:8" ht="15" customHeight="1" x14ac:dyDescent="0.25">
      <c r="B10" s="49" t="s">
        <v>12</v>
      </c>
      <c r="C10" s="49"/>
      <c r="D10" s="8" t="s">
        <v>13</v>
      </c>
      <c r="E10" s="8"/>
      <c r="F10" s="50" t="s">
        <v>12</v>
      </c>
      <c r="G10" s="8" t="s">
        <v>116</v>
      </c>
      <c r="H10" s="8"/>
    </row>
    <row r="11" spans="2:8" ht="22.35" customHeight="1" x14ac:dyDescent="0.25">
      <c r="B11" s="49" t="s">
        <v>14</v>
      </c>
      <c r="C11" s="49"/>
      <c r="D11" s="8" t="s">
        <v>15</v>
      </c>
      <c r="E11" s="8"/>
      <c r="F11" s="50" t="s">
        <v>14</v>
      </c>
      <c r="G11" s="8" t="s">
        <v>16</v>
      </c>
      <c r="H11" s="8"/>
    </row>
    <row r="12" spans="2:8" ht="15" customHeight="1" x14ac:dyDescent="0.25">
      <c r="B12" s="49" t="s">
        <v>17</v>
      </c>
      <c r="C12" s="49"/>
      <c r="D12" s="8" t="s">
        <v>18</v>
      </c>
      <c r="E12" s="8"/>
      <c r="F12" s="50" t="s">
        <v>17</v>
      </c>
      <c r="G12" s="8" t="s">
        <v>19</v>
      </c>
      <c r="H12" s="8"/>
    </row>
    <row r="13" spans="2:8" ht="22.35" customHeight="1" x14ac:dyDescent="0.25">
      <c r="B13" s="49" t="s">
        <v>20</v>
      </c>
      <c r="C13" s="49"/>
      <c r="D13" s="8" t="s">
        <v>21</v>
      </c>
      <c r="E13" s="8"/>
      <c r="F13" s="50" t="s">
        <v>20</v>
      </c>
      <c r="G13" s="51" t="s">
        <v>117</v>
      </c>
      <c r="H13" s="52"/>
    </row>
    <row r="15" spans="2:8" ht="15" customHeight="1" x14ac:dyDescent="0.25">
      <c r="B15" s="7" t="s">
        <v>22</v>
      </c>
      <c r="C15" s="7"/>
      <c r="D15" s="7"/>
      <c r="E15" s="7"/>
      <c r="F15" s="7"/>
      <c r="G15" s="7"/>
      <c r="H15" s="7"/>
    </row>
    <row r="16" spans="2:8" ht="22.35" customHeight="1" x14ac:dyDescent="0.25">
      <c r="B16" s="50" t="s">
        <v>113</v>
      </c>
      <c r="C16" s="14" t="s">
        <v>23</v>
      </c>
      <c r="D16" s="50" t="s">
        <v>24</v>
      </c>
      <c r="E16" s="14" t="s">
        <v>25</v>
      </c>
      <c r="F16" s="50" t="s">
        <v>115</v>
      </c>
      <c r="G16" s="8" t="s">
        <v>26</v>
      </c>
      <c r="H16" s="8"/>
    </row>
    <row r="17" spans="2:8" ht="22.35" customHeight="1" x14ac:dyDescent="0.25">
      <c r="B17" s="50" t="s">
        <v>114</v>
      </c>
      <c r="C17" s="14" t="s">
        <v>27</v>
      </c>
      <c r="D17" s="50" t="s">
        <v>28</v>
      </c>
      <c r="E17" s="14" t="s">
        <v>29</v>
      </c>
      <c r="F17" s="50" t="s">
        <v>65</v>
      </c>
      <c r="G17" s="8" t="s">
        <v>30</v>
      </c>
      <c r="H17" s="8"/>
    </row>
    <row r="19" spans="2:8" ht="27.75" customHeight="1" x14ac:dyDescent="0.25">
      <c r="B19" s="15" t="s">
        <v>31</v>
      </c>
      <c r="C19" s="15" t="s">
        <v>32</v>
      </c>
      <c r="D19" s="15" t="s">
        <v>33</v>
      </c>
      <c r="E19" s="15" t="s">
        <v>34</v>
      </c>
      <c r="F19" s="15" t="s">
        <v>35</v>
      </c>
      <c r="G19" s="15" t="s">
        <v>36</v>
      </c>
      <c r="H19" s="15" t="s">
        <v>37</v>
      </c>
    </row>
    <row r="20" spans="2:8" ht="36" x14ac:dyDescent="0.25">
      <c r="B20" s="16">
        <v>1</v>
      </c>
      <c r="C20" s="17" t="s">
        <v>38</v>
      </c>
      <c r="D20" s="18">
        <v>850</v>
      </c>
      <c r="E20" s="19">
        <v>0</v>
      </c>
      <c r="F20" s="19">
        <v>0.21</v>
      </c>
      <c r="G20" s="20">
        <f t="shared" ref="G20:G27" si="0">IF(N(B20)=0,0,B20*D20*(1-E20))</f>
        <v>850</v>
      </c>
      <c r="H20" s="20">
        <f t="shared" ref="H20:H27" si="1">G20*(1+F20)</f>
        <v>1028.5</v>
      </c>
    </row>
    <row r="21" spans="2:8" ht="24" x14ac:dyDescent="0.25">
      <c r="B21" s="21">
        <v>1</v>
      </c>
      <c r="C21" s="22" t="s">
        <v>39</v>
      </c>
      <c r="D21" s="23">
        <v>320</v>
      </c>
      <c r="E21" s="24">
        <v>0.1</v>
      </c>
      <c r="F21" s="24">
        <v>0.21</v>
      </c>
      <c r="G21" s="25">
        <f t="shared" si="0"/>
        <v>288</v>
      </c>
      <c r="H21" s="25">
        <f t="shared" si="1"/>
        <v>348.48</v>
      </c>
    </row>
    <row r="22" spans="2:8" ht="24" x14ac:dyDescent="0.25">
      <c r="B22" s="16">
        <v>3</v>
      </c>
      <c r="C22" s="17" t="s">
        <v>40</v>
      </c>
      <c r="D22" s="18">
        <v>65</v>
      </c>
      <c r="E22" s="19">
        <v>0</v>
      </c>
      <c r="F22" s="19">
        <v>0.21</v>
      </c>
      <c r="G22" s="20">
        <f t="shared" si="0"/>
        <v>195</v>
      </c>
      <c r="H22" s="20">
        <f t="shared" si="1"/>
        <v>235.95</v>
      </c>
    </row>
    <row r="23" spans="2:8" ht="24" x14ac:dyDescent="0.25">
      <c r="B23" s="21">
        <v>1</v>
      </c>
      <c r="C23" s="22" t="s">
        <v>41</v>
      </c>
      <c r="D23" s="23">
        <v>280</v>
      </c>
      <c r="E23" s="24">
        <v>0</v>
      </c>
      <c r="F23" s="24">
        <v>0.21</v>
      </c>
      <c r="G23" s="25">
        <f t="shared" si="0"/>
        <v>280</v>
      </c>
      <c r="H23" s="25">
        <f t="shared" si="1"/>
        <v>338.8</v>
      </c>
    </row>
    <row r="24" spans="2:8" ht="24" x14ac:dyDescent="0.25">
      <c r="B24" s="16">
        <v>2</v>
      </c>
      <c r="C24" s="17" t="s">
        <v>42</v>
      </c>
      <c r="D24" s="18">
        <v>90</v>
      </c>
      <c r="E24" s="19">
        <v>0</v>
      </c>
      <c r="F24" s="19">
        <v>0.21</v>
      </c>
      <c r="G24" s="20">
        <f t="shared" si="0"/>
        <v>180</v>
      </c>
      <c r="H24" s="20">
        <f t="shared" si="1"/>
        <v>217.79999999999998</v>
      </c>
    </row>
    <row r="25" spans="2:8" x14ac:dyDescent="0.25">
      <c r="B25" s="21"/>
      <c r="C25" s="22"/>
      <c r="D25" s="23"/>
      <c r="E25" s="24">
        <v>0</v>
      </c>
      <c r="F25" s="24">
        <v>0.21</v>
      </c>
      <c r="G25" s="25">
        <f t="shared" si="0"/>
        <v>0</v>
      </c>
      <c r="H25" s="25">
        <f t="shared" si="1"/>
        <v>0</v>
      </c>
    </row>
    <row r="26" spans="2:8" x14ac:dyDescent="0.25">
      <c r="B26" s="16"/>
      <c r="C26" s="17"/>
      <c r="D26" s="18"/>
      <c r="E26" s="19">
        <v>0</v>
      </c>
      <c r="F26" s="19">
        <v>0.21</v>
      </c>
      <c r="G26" s="20">
        <f t="shared" si="0"/>
        <v>0</v>
      </c>
      <c r="H26" s="20">
        <f t="shared" si="1"/>
        <v>0</v>
      </c>
    </row>
    <row r="27" spans="2:8" x14ac:dyDescent="0.25">
      <c r="B27" s="21"/>
      <c r="C27" s="22"/>
      <c r="D27" s="23"/>
      <c r="E27" s="24">
        <v>0</v>
      </c>
      <c r="F27" s="24">
        <v>0.21</v>
      </c>
      <c r="G27" s="25">
        <f t="shared" si="0"/>
        <v>0</v>
      </c>
      <c r="H27" s="25">
        <f t="shared" si="1"/>
        <v>0</v>
      </c>
    </row>
    <row r="29" spans="2:8" ht="15" customHeight="1" x14ac:dyDescent="0.25">
      <c r="B29" s="6" t="s">
        <v>43</v>
      </c>
      <c r="C29" s="6"/>
      <c r="D29" s="6"/>
      <c r="E29" s="5" t="s">
        <v>36</v>
      </c>
      <c r="F29" s="5"/>
      <c r="G29" s="5"/>
      <c r="H29" s="20">
        <f>SUM(G20:G27)</f>
        <v>1793</v>
      </c>
    </row>
    <row r="30" spans="2:8" x14ac:dyDescent="0.25">
      <c r="B30" s="26" t="s">
        <v>44</v>
      </c>
      <c r="C30" s="26" t="s">
        <v>45</v>
      </c>
      <c r="D30" s="26" t="s">
        <v>46</v>
      </c>
      <c r="E30" s="5" t="s">
        <v>47</v>
      </c>
      <c r="F30" s="5"/>
      <c r="G30" s="5"/>
      <c r="H30" s="20">
        <f>SUM(H20:H27)-SUM(G20:G27)</f>
        <v>376.5300000000002</v>
      </c>
    </row>
    <row r="31" spans="2:8" x14ac:dyDescent="0.25">
      <c r="B31" s="27">
        <v>0.21</v>
      </c>
      <c r="C31" s="28">
        <f>SUMIF($F$20:$F$27,B31,$G$20:$G$27)</f>
        <v>1793</v>
      </c>
      <c r="D31" s="28">
        <f>C31*B31</f>
        <v>376.53</v>
      </c>
      <c r="E31" s="5" t="s">
        <v>48</v>
      </c>
      <c r="F31" s="5"/>
      <c r="G31" s="29">
        <v>0.15</v>
      </c>
      <c r="H31" s="20">
        <f>-SUM(G20:G27)*G31</f>
        <v>-268.95</v>
      </c>
    </row>
    <row r="32" spans="2:8" ht="25.5" customHeight="1" x14ac:dyDescent="0.25">
      <c r="B32" s="27">
        <v>0.1</v>
      </c>
      <c r="C32" s="28">
        <f>SUMIF($F$20:$F$27,B32,$G$20:$G$27)</f>
        <v>0</v>
      </c>
      <c r="D32" s="28">
        <f>C32*B32</f>
        <v>0</v>
      </c>
      <c r="E32" s="4" t="s">
        <v>49</v>
      </c>
      <c r="F32" s="4"/>
      <c r="G32" s="4"/>
      <c r="H32" s="30">
        <f>H29+H30+H31</f>
        <v>1900.5800000000002</v>
      </c>
    </row>
    <row r="33" spans="2:8" x14ac:dyDescent="0.25">
      <c r="B33" s="27">
        <v>0.04</v>
      </c>
      <c r="C33" s="28">
        <f>SUMIF($F$20:$F$27,B33,$G$20:$G$27)</f>
        <v>0</v>
      </c>
      <c r="D33" s="28">
        <f>C33*B33</f>
        <v>0</v>
      </c>
    </row>
    <row r="34" spans="2:8" ht="15" customHeight="1" x14ac:dyDescent="0.25">
      <c r="B34" s="3" t="s">
        <v>50</v>
      </c>
      <c r="C34" s="3"/>
      <c r="D34" s="3"/>
      <c r="E34" s="3"/>
      <c r="F34" s="3"/>
      <c r="G34" s="3"/>
      <c r="H34" s="3"/>
    </row>
    <row r="35" spans="2:8" ht="15" customHeight="1" x14ac:dyDescent="0.25">
      <c r="B35" s="2" t="s">
        <v>51</v>
      </c>
      <c r="C35" s="2"/>
      <c r="D35" s="2"/>
      <c r="E35" s="2"/>
      <c r="F35" s="2"/>
      <c r="G35" s="2"/>
      <c r="H35" s="2"/>
    </row>
    <row r="36" spans="2:8" ht="15" customHeight="1" x14ac:dyDescent="0.25">
      <c r="B36" s="2" t="s">
        <v>52</v>
      </c>
      <c r="C36" s="2"/>
      <c r="D36" s="2"/>
      <c r="E36" s="2"/>
      <c r="F36" s="2"/>
      <c r="G36" s="2"/>
      <c r="H36" s="2"/>
    </row>
    <row r="37" spans="2:8" ht="15" customHeight="1" x14ac:dyDescent="0.25">
      <c r="B37" s="2" t="s">
        <v>53</v>
      </c>
      <c r="C37" s="2"/>
      <c r="D37" s="2"/>
      <c r="E37" s="2"/>
      <c r="F37" s="2"/>
      <c r="G37" s="2"/>
      <c r="H37" s="2"/>
    </row>
    <row r="39" spans="2:8" ht="15" customHeight="1" x14ac:dyDescent="0.25">
      <c r="B39" s="1" t="s">
        <v>54</v>
      </c>
      <c r="C39" s="1"/>
      <c r="D39" s="1"/>
      <c r="E39" s="1"/>
      <c r="F39" s="1"/>
      <c r="G39" s="1"/>
      <c r="H39" s="1"/>
    </row>
  </sheetData>
  <mergeCells count="37">
    <mergeCell ref="B36:H36"/>
    <mergeCell ref="B37:H37"/>
    <mergeCell ref="B39:H39"/>
    <mergeCell ref="E30:G30"/>
    <mergeCell ref="E31:F31"/>
    <mergeCell ref="E32:G32"/>
    <mergeCell ref="B34:H34"/>
    <mergeCell ref="B35:H35"/>
    <mergeCell ref="B15:H15"/>
    <mergeCell ref="G16:H16"/>
    <mergeCell ref="G17:H17"/>
    <mergeCell ref="B29:D29"/>
    <mergeCell ref="E29:G29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2:E4"/>
    <mergeCell ref="F2:H3"/>
    <mergeCell ref="F4:H4"/>
    <mergeCell ref="B5:E5"/>
    <mergeCell ref="B7:E7"/>
    <mergeCell ref="F7:H7"/>
  </mergeCells>
  <dataValidations count="4">
    <dataValidation type="list" allowBlank="1" sqref="F20:F27" xr:uid="{00000000-0002-0000-0000-000000000000}">
      <formula1>"0.21,0.1,0.04,0"</formula1>
      <formula2>0</formula2>
    </dataValidation>
    <dataValidation type="list" allowBlank="1" sqref="G16" xr:uid="{00000000-0002-0000-0000-000001000000}">
      <formula1>"Transferencia,Domiciliación,Efectivo,Bizum,Tarjeta,Cheque"</formula1>
      <formula2>0</formula2>
    </dataValidation>
    <dataValidation type="list" allowBlank="1" sqref="G17" xr:uid="{00000000-0002-0000-0000-000002000000}">
      <formula1>"Pendiente,Pagada,Vencida,Anulada"</formula1>
      <formula2>0</formula2>
    </dataValidation>
    <dataValidation type="list" allowBlank="1" sqref="G31" xr:uid="{00000000-0002-0000-0000-000003000000}">
      <formula1>"0,0.07,0.15,0.19"</formula1>
      <formula2>0</formula2>
    </dataValidation>
  </dataValidations>
  <hyperlinks>
    <hyperlink ref="G13" r:id="rId1" xr:uid="{6D36C872-9350-4BDD-B872-5C210DA453D9}"/>
  </hyperlinks>
  <pageMargins left="0.75" right="0.75" top="1" bottom="1" header="0.511811023622047" footer="0.511811023622047"/>
  <pageSetup fitToHeight="0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L26"/>
  <sheetViews>
    <sheetView showGridLines="0" zoomScaleNormal="100" workbookViewId="0"/>
  </sheetViews>
  <sheetFormatPr baseColWidth="10" defaultColWidth="8.7109375" defaultRowHeight="15" x14ac:dyDescent="0.25"/>
  <cols>
    <col min="1" max="1" width="3" customWidth="1"/>
    <col min="2" max="2" width="13" customWidth="1"/>
    <col min="3" max="4" width="12" customWidth="1"/>
    <col min="5" max="5" width="26" customWidth="1"/>
    <col min="6" max="6" width="13" customWidth="1"/>
    <col min="7" max="7" width="11" customWidth="1"/>
    <col min="8" max="8" width="10" customWidth="1"/>
    <col min="9" max="10" width="12" customWidth="1"/>
    <col min="11" max="12" width="13" customWidth="1"/>
  </cols>
  <sheetData>
    <row r="2" spans="2:12" ht="24" customHeight="1" x14ac:dyDescent="0.25">
      <c r="B2" s="44" t="s">
        <v>55</v>
      </c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2:12" ht="15" customHeight="1" x14ac:dyDescent="0.25">
      <c r="B3" s="45" t="s">
        <v>56</v>
      </c>
      <c r="C3" s="45"/>
      <c r="D3" s="45"/>
      <c r="E3" s="45"/>
      <c r="F3" s="45"/>
      <c r="G3" s="45"/>
      <c r="H3" s="45"/>
      <c r="I3" s="45"/>
      <c r="J3" s="45"/>
      <c r="K3" s="45"/>
      <c r="L3" s="45"/>
    </row>
    <row r="5" spans="2:12" ht="30" customHeight="1" x14ac:dyDescent="0.25">
      <c r="B5" s="15" t="s">
        <v>57</v>
      </c>
      <c r="C5" s="15" t="s">
        <v>58</v>
      </c>
      <c r="D5" s="15" t="s">
        <v>59</v>
      </c>
      <c r="E5" s="15" t="s">
        <v>60</v>
      </c>
      <c r="F5" s="15" t="s">
        <v>36</v>
      </c>
      <c r="G5" s="15" t="s">
        <v>35</v>
      </c>
      <c r="H5" s="15" t="s">
        <v>61</v>
      </c>
      <c r="I5" s="15" t="s">
        <v>62</v>
      </c>
      <c r="J5" s="15" t="s">
        <v>63</v>
      </c>
      <c r="K5" s="15" t="s">
        <v>64</v>
      </c>
      <c r="L5" s="15" t="s">
        <v>65</v>
      </c>
    </row>
    <row r="6" spans="2:12" x14ac:dyDescent="0.25">
      <c r="B6" s="16" t="s">
        <v>66</v>
      </c>
      <c r="C6" s="16" t="s">
        <v>67</v>
      </c>
      <c r="D6" s="16" t="s">
        <v>68</v>
      </c>
      <c r="E6" s="17" t="s">
        <v>69</v>
      </c>
      <c r="F6" s="18">
        <v>1200</v>
      </c>
      <c r="G6" s="19">
        <v>0.21</v>
      </c>
      <c r="H6" s="20">
        <f t="shared" ref="H6:H12" si="0">F6*G6</f>
        <v>252</v>
      </c>
      <c r="I6" s="19">
        <v>0.15</v>
      </c>
      <c r="J6" s="20">
        <f t="shared" ref="J6:J12" si="1">F6*I6</f>
        <v>180</v>
      </c>
      <c r="K6" s="20">
        <f t="shared" ref="K6:K12" si="2">F6+H6-J6</f>
        <v>1272</v>
      </c>
      <c r="L6" s="16" t="s">
        <v>70</v>
      </c>
    </row>
    <row r="7" spans="2:12" x14ac:dyDescent="0.25">
      <c r="B7" s="21" t="s">
        <v>71</v>
      </c>
      <c r="C7" s="21" t="s">
        <v>72</v>
      </c>
      <c r="D7" s="21" t="s">
        <v>73</v>
      </c>
      <c r="E7" s="22" t="s">
        <v>74</v>
      </c>
      <c r="F7" s="23">
        <v>450</v>
      </c>
      <c r="G7" s="24">
        <v>0.21</v>
      </c>
      <c r="H7" s="25">
        <f t="shared" si="0"/>
        <v>94.5</v>
      </c>
      <c r="I7" s="24">
        <v>0</v>
      </c>
      <c r="J7" s="25">
        <f t="shared" si="1"/>
        <v>0</v>
      </c>
      <c r="K7" s="25">
        <f t="shared" si="2"/>
        <v>544.5</v>
      </c>
      <c r="L7" s="21" t="s">
        <v>70</v>
      </c>
    </row>
    <row r="8" spans="2:12" x14ac:dyDescent="0.25">
      <c r="B8" s="16" t="s">
        <v>75</v>
      </c>
      <c r="C8" s="16" t="s">
        <v>76</v>
      </c>
      <c r="D8" s="16" t="s">
        <v>77</v>
      </c>
      <c r="E8" s="17" t="s">
        <v>78</v>
      </c>
      <c r="F8" s="18">
        <v>780</v>
      </c>
      <c r="G8" s="19">
        <v>0.21</v>
      </c>
      <c r="H8" s="20">
        <f t="shared" si="0"/>
        <v>163.79999999999998</v>
      </c>
      <c r="I8" s="19">
        <v>0.15</v>
      </c>
      <c r="J8" s="20">
        <f t="shared" si="1"/>
        <v>117</v>
      </c>
      <c r="K8" s="20">
        <f t="shared" si="2"/>
        <v>826.8</v>
      </c>
      <c r="L8" s="16" t="s">
        <v>70</v>
      </c>
    </row>
    <row r="9" spans="2:12" ht="24" x14ac:dyDescent="0.25">
      <c r="B9" s="21" t="s">
        <v>79</v>
      </c>
      <c r="C9" s="21" t="s">
        <v>80</v>
      </c>
      <c r="D9" s="21"/>
      <c r="E9" s="22" t="s">
        <v>81</v>
      </c>
      <c r="F9" s="23">
        <v>260</v>
      </c>
      <c r="G9" s="24">
        <v>0.21</v>
      </c>
      <c r="H9" s="25">
        <f t="shared" si="0"/>
        <v>54.6</v>
      </c>
      <c r="I9" s="24">
        <v>0</v>
      </c>
      <c r="J9" s="25">
        <f t="shared" si="1"/>
        <v>0</v>
      </c>
      <c r="K9" s="25">
        <f t="shared" si="2"/>
        <v>314.60000000000002</v>
      </c>
      <c r="L9" s="21" t="s">
        <v>70</v>
      </c>
    </row>
    <row r="10" spans="2:12" x14ac:dyDescent="0.25">
      <c r="B10" s="16" t="s">
        <v>82</v>
      </c>
      <c r="C10" s="16" t="s">
        <v>83</v>
      </c>
      <c r="D10" s="16" t="s">
        <v>84</v>
      </c>
      <c r="E10" s="17" t="s">
        <v>85</v>
      </c>
      <c r="F10" s="18">
        <v>1540</v>
      </c>
      <c r="G10" s="19">
        <v>0.21</v>
      </c>
      <c r="H10" s="20">
        <f t="shared" si="0"/>
        <v>323.39999999999998</v>
      </c>
      <c r="I10" s="19">
        <v>0.15</v>
      </c>
      <c r="J10" s="20">
        <f t="shared" si="1"/>
        <v>231</v>
      </c>
      <c r="K10" s="20">
        <f t="shared" si="2"/>
        <v>1632.4</v>
      </c>
      <c r="L10" s="16" t="s">
        <v>70</v>
      </c>
    </row>
    <row r="11" spans="2:12" x14ac:dyDescent="0.25">
      <c r="B11" s="21" t="s">
        <v>23</v>
      </c>
      <c r="C11" s="21" t="s">
        <v>25</v>
      </c>
      <c r="D11" s="21"/>
      <c r="E11" s="22" t="s">
        <v>7</v>
      </c>
      <c r="F11" s="23">
        <v>1685</v>
      </c>
      <c r="G11" s="24">
        <v>0.21</v>
      </c>
      <c r="H11" s="25">
        <f t="shared" si="0"/>
        <v>353.84999999999997</v>
      </c>
      <c r="I11" s="24">
        <v>0.15</v>
      </c>
      <c r="J11" s="25">
        <f t="shared" si="1"/>
        <v>252.75</v>
      </c>
      <c r="K11" s="25">
        <f t="shared" si="2"/>
        <v>1786.1</v>
      </c>
      <c r="L11" s="21" t="s">
        <v>30</v>
      </c>
    </row>
    <row r="12" spans="2:12" x14ac:dyDescent="0.25">
      <c r="B12" s="16" t="s">
        <v>86</v>
      </c>
      <c r="C12" s="16" t="s">
        <v>87</v>
      </c>
      <c r="D12" s="16"/>
      <c r="E12" s="17" t="s">
        <v>88</v>
      </c>
      <c r="F12" s="18">
        <v>340</v>
      </c>
      <c r="G12" s="19">
        <v>0.21</v>
      </c>
      <c r="H12" s="20">
        <f t="shared" si="0"/>
        <v>71.399999999999991</v>
      </c>
      <c r="I12" s="19">
        <v>0.15</v>
      </c>
      <c r="J12" s="20">
        <f t="shared" si="1"/>
        <v>51</v>
      </c>
      <c r="K12" s="20">
        <f t="shared" si="2"/>
        <v>360.4</v>
      </c>
      <c r="L12" s="16" t="s">
        <v>30</v>
      </c>
    </row>
    <row r="13" spans="2:12" x14ac:dyDescent="0.25">
      <c r="B13" s="31"/>
      <c r="C13" s="31"/>
      <c r="D13" s="31"/>
      <c r="E13" s="31"/>
      <c r="F13" s="32"/>
      <c r="G13" s="33"/>
      <c r="H13" s="25">
        <f>IF(N(F13)=0,0,F13*G13)</f>
        <v>0</v>
      </c>
      <c r="I13" s="33"/>
      <c r="J13" s="25">
        <f>IF(N(F13)=0,0,F13*I13)</f>
        <v>0</v>
      </c>
      <c r="K13" s="25">
        <f>IF(N(F13)=0,0,F13+H13-J13)</f>
        <v>0</v>
      </c>
      <c r="L13" s="31"/>
    </row>
    <row r="14" spans="2:12" x14ac:dyDescent="0.25">
      <c r="B14" s="34"/>
      <c r="C14" s="34"/>
      <c r="D14" s="34"/>
      <c r="E14" s="34"/>
      <c r="F14" s="35"/>
      <c r="G14" s="36"/>
      <c r="H14" s="20">
        <f>IF(N(F14)=0,0,F14*G14)</f>
        <v>0</v>
      </c>
      <c r="I14" s="36"/>
      <c r="J14" s="20">
        <f>IF(N(F14)=0,0,F14*I14)</f>
        <v>0</v>
      </c>
      <c r="K14" s="20">
        <f>IF(N(F14)=0,0,F14+H14-J14)</f>
        <v>0</v>
      </c>
      <c r="L14" s="34"/>
    </row>
    <row r="15" spans="2:12" x14ac:dyDescent="0.25">
      <c r="B15" s="31"/>
      <c r="C15" s="31"/>
      <c r="D15" s="31"/>
      <c r="E15" s="31"/>
      <c r="F15" s="32"/>
      <c r="G15" s="33"/>
      <c r="H15" s="25">
        <f>IF(N(F15)=0,0,F15*G15)</f>
        <v>0</v>
      </c>
      <c r="I15" s="33"/>
      <c r="J15" s="25">
        <f>IF(N(F15)=0,0,F15*I15)</f>
        <v>0</v>
      </c>
      <c r="K15" s="25">
        <f>IF(N(F15)=0,0,F15+H15-J15)</f>
        <v>0</v>
      </c>
      <c r="L15" s="31"/>
    </row>
    <row r="16" spans="2:12" x14ac:dyDescent="0.25">
      <c r="B16" s="34"/>
      <c r="C16" s="34"/>
      <c r="D16" s="34"/>
      <c r="E16" s="34"/>
      <c r="F16" s="35"/>
      <c r="G16" s="36"/>
      <c r="H16" s="20">
        <f>IF(N(F16)=0,0,F16*G16)</f>
        <v>0</v>
      </c>
      <c r="I16" s="36"/>
      <c r="J16" s="20">
        <f>IF(N(F16)=0,0,F16*I16)</f>
        <v>0</v>
      </c>
      <c r="K16" s="20">
        <f>IF(N(F16)=0,0,F16+H16-J16)</f>
        <v>0</v>
      </c>
      <c r="L16" s="34"/>
    </row>
    <row r="17" spans="2:12" x14ac:dyDescent="0.25">
      <c r="B17" s="31"/>
      <c r="C17" s="31"/>
      <c r="D17" s="31"/>
      <c r="E17" s="31"/>
      <c r="F17" s="32"/>
      <c r="G17" s="33"/>
      <c r="H17" s="25">
        <f>IF(N(F17)=0,0,F17*G17)</f>
        <v>0</v>
      </c>
      <c r="I17" s="33"/>
      <c r="J17" s="25">
        <f>IF(N(F17)=0,0,F17*I17)</f>
        <v>0</v>
      </c>
      <c r="K17" s="25">
        <f>IF(N(F17)=0,0,F17+H17-J17)</f>
        <v>0</v>
      </c>
      <c r="L17" s="31"/>
    </row>
    <row r="18" spans="2:12" ht="21.75" customHeight="1" x14ac:dyDescent="0.25">
      <c r="B18" s="46" t="s">
        <v>89</v>
      </c>
      <c r="C18" s="46"/>
      <c r="D18" s="46"/>
      <c r="E18" s="46"/>
      <c r="F18" s="37">
        <f>SUM(F6:F17)</f>
        <v>6255</v>
      </c>
      <c r="G18" s="38"/>
      <c r="H18" s="37">
        <f>SUM(H6:H17)</f>
        <v>1313.55</v>
      </c>
      <c r="I18" s="38"/>
      <c r="J18" s="37">
        <f>SUM(J6:J17)</f>
        <v>831.75</v>
      </c>
      <c r="K18" s="37">
        <f>SUM(K6:K17)</f>
        <v>6736.7999999999993</v>
      </c>
      <c r="L18" s="38"/>
    </row>
    <row r="21" spans="2:12" ht="15" customHeight="1" x14ac:dyDescent="0.25">
      <c r="B21" s="9" t="s">
        <v>90</v>
      </c>
      <c r="C21" s="9"/>
      <c r="D21" s="9"/>
      <c r="E21" s="9"/>
    </row>
    <row r="22" spans="2:12" ht="15" customHeight="1" x14ac:dyDescent="0.25">
      <c r="B22" s="47" t="s">
        <v>91</v>
      </c>
      <c r="C22" s="47"/>
      <c r="D22" s="47"/>
      <c r="E22" s="47"/>
      <c r="F22" s="39">
        <f>H18</f>
        <v>1313.55</v>
      </c>
    </row>
    <row r="23" spans="2:12" ht="15" customHeight="1" x14ac:dyDescent="0.25">
      <c r="B23" s="48" t="s">
        <v>92</v>
      </c>
      <c r="C23" s="48"/>
      <c r="D23" s="48"/>
      <c r="E23" s="48"/>
      <c r="F23" s="40">
        <f>J18</f>
        <v>831.75</v>
      </c>
    </row>
    <row r="24" spans="2:12" ht="15" customHeight="1" x14ac:dyDescent="0.25">
      <c r="B24" s="47" t="s">
        <v>93</v>
      </c>
      <c r="C24" s="47"/>
      <c r="D24" s="47"/>
      <c r="E24" s="47"/>
      <c r="F24" s="39">
        <f>F18</f>
        <v>6255</v>
      </c>
    </row>
    <row r="25" spans="2:12" ht="15" customHeight="1" x14ac:dyDescent="0.25">
      <c r="B25" s="48" t="s">
        <v>94</v>
      </c>
      <c r="C25" s="48"/>
      <c r="D25" s="48"/>
      <c r="E25" s="48"/>
      <c r="F25" s="40">
        <f>F18+H18</f>
        <v>7568.55</v>
      </c>
    </row>
    <row r="26" spans="2:12" ht="15" customHeight="1" x14ac:dyDescent="0.25">
      <c r="B26" s="47" t="s">
        <v>95</v>
      </c>
      <c r="C26" s="47"/>
      <c r="D26" s="47"/>
      <c r="E26" s="47"/>
      <c r="F26" s="39">
        <f>SUMIF(L6:L17,"Pendiente",K6:K17)</f>
        <v>2146.5</v>
      </c>
    </row>
  </sheetData>
  <mergeCells count="9">
    <mergeCell ref="B23:E23"/>
    <mergeCell ref="B24:E24"/>
    <mergeCell ref="B25:E25"/>
    <mergeCell ref="B26:E26"/>
    <mergeCell ref="B2:L2"/>
    <mergeCell ref="B3:L3"/>
    <mergeCell ref="B18:E18"/>
    <mergeCell ref="B21:E21"/>
    <mergeCell ref="B22:E22"/>
  </mergeCells>
  <dataValidations count="3">
    <dataValidation type="list" allowBlank="1" sqref="L6:L17" xr:uid="{00000000-0002-0000-0100-000000000000}">
      <formula1>"Pendiente,Pagada,Vencida,Anulada"</formula1>
      <formula2>0</formula2>
    </dataValidation>
    <dataValidation type="list" allowBlank="1" sqref="G6:G17" xr:uid="{00000000-0002-0000-0100-000001000000}">
      <formula1>"0.21,0.1,0.04,0"</formula1>
      <formula2>0</formula2>
    </dataValidation>
    <dataValidation type="list" allowBlank="1" sqref="I6:I17" xr:uid="{00000000-0002-0000-0100-000002000000}">
      <formula1>"0,0.07,0.15,0.19"</formula1>
      <formula2>0</formula2>
    </dataValidation>
  </dataValidations>
  <pageMargins left="0.75" right="0.75" top="1" bottom="1" header="0.511811023622047" footer="0.511811023622047"/>
  <pageSetup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22"/>
  <sheetViews>
    <sheetView showGridLines="0" zoomScaleNormal="100" workbookViewId="0"/>
  </sheetViews>
  <sheetFormatPr baseColWidth="10" defaultColWidth="8.7109375" defaultRowHeight="15" x14ac:dyDescent="0.25"/>
  <cols>
    <col min="1" max="1" width="3" customWidth="1"/>
    <col min="2" max="2" width="100" customWidth="1"/>
  </cols>
  <sheetData>
    <row r="2" spans="2:2" ht="20.25" x14ac:dyDescent="0.3">
      <c r="B2" s="41" t="s">
        <v>96</v>
      </c>
    </row>
    <row r="4" spans="2:2" ht="15.75" x14ac:dyDescent="0.25">
      <c r="B4" s="42" t="s">
        <v>97</v>
      </c>
    </row>
    <row r="5" spans="2:2" ht="30" customHeight="1" x14ac:dyDescent="0.25">
      <c r="B5" s="43" t="s">
        <v>98</v>
      </c>
    </row>
    <row r="6" spans="2:2" ht="30" customHeight="1" x14ac:dyDescent="0.25">
      <c r="B6" s="43" t="s">
        <v>99</v>
      </c>
    </row>
    <row r="7" spans="2:2" ht="30" customHeight="1" x14ac:dyDescent="0.25">
      <c r="B7" s="43" t="s">
        <v>100</v>
      </c>
    </row>
    <row r="8" spans="2:2" ht="30" customHeight="1" x14ac:dyDescent="0.25">
      <c r="B8" s="43" t="s">
        <v>101</v>
      </c>
    </row>
    <row r="9" spans="2:2" ht="30" customHeight="1" x14ac:dyDescent="0.25">
      <c r="B9" s="43" t="s">
        <v>102</v>
      </c>
    </row>
    <row r="10" spans="2:2" ht="30" customHeight="1" x14ac:dyDescent="0.25">
      <c r="B10" s="43" t="s">
        <v>103</v>
      </c>
    </row>
    <row r="12" spans="2:2" ht="15.75" x14ac:dyDescent="0.25">
      <c r="B12" s="42" t="s">
        <v>104</v>
      </c>
    </row>
    <row r="13" spans="2:2" ht="30" customHeight="1" x14ac:dyDescent="0.25">
      <c r="B13" s="43" t="s">
        <v>105</v>
      </c>
    </row>
    <row r="14" spans="2:2" ht="30" customHeight="1" x14ac:dyDescent="0.25">
      <c r="B14" s="43" t="s">
        <v>106</v>
      </c>
    </row>
    <row r="15" spans="2:2" ht="30" customHeight="1" x14ac:dyDescent="0.25">
      <c r="B15" s="43" t="s">
        <v>107</v>
      </c>
    </row>
    <row r="17" spans="2:2" ht="15.75" x14ac:dyDescent="0.25">
      <c r="B17" s="42" t="s">
        <v>108</v>
      </c>
    </row>
    <row r="18" spans="2:2" ht="30" customHeight="1" x14ac:dyDescent="0.25">
      <c r="B18" s="43" t="s">
        <v>109</v>
      </c>
    </row>
    <row r="19" spans="2:2" ht="30" customHeight="1" x14ac:dyDescent="0.25">
      <c r="B19" s="43" t="s">
        <v>110</v>
      </c>
    </row>
    <row r="21" spans="2:2" ht="15.75" x14ac:dyDescent="0.25">
      <c r="B21" s="42" t="s">
        <v>111</v>
      </c>
    </row>
    <row r="22" spans="2:2" ht="30" customHeight="1" x14ac:dyDescent="0.25">
      <c r="B22" s="43" t="s">
        <v>112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Factura</vt:lpstr>
      <vt:lpstr>Registro de facturas</vt:lpstr>
      <vt:lpstr>Instrucciones</vt:lpstr>
      <vt:lpstr>Factura!Druckbereich</vt:lpstr>
      <vt:lpstr>Instrucciones!Druckbereich</vt:lpstr>
      <vt:lpstr>'Registro de facturas'!Druckbereich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2026-05-28T14:50:46Z</dcterms:created>
  <dcterms:modified xsi:type="dcterms:W3CDTF">2026-05-28T14:59:38Z</dcterms:modified>
  <dc:language>en-US</dc:language>
</cp:coreProperties>
</file>