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Plantillama\excel\Registro jornada laboral\"/>
    </mc:Choice>
  </mc:AlternateContent>
  <xr:revisionPtr revIDLastSave="0" documentId="13_ncr:1_{CAD2B79F-75BB-4671-BA16-0487BE546F01}" xr6:coauthVersionLast="47" xr6:coauthVersionMax="47" xr10:uidLastSave="{00000000-0000-0000-0000-000000000000}"/>
  <bookViews>
    <workbookView xWindow="690" yWindow="690" windowWidth="25500" windowHeight="13500" tabRatio="500" xr2:uid="{00000000-000D-0000-FFFF-FFFF00000000}"/>
  </bookViews>
  <sheets>
    <sheet name="Registro Mensual" sheetId="2" r:id="rId1"/>
    <sheet name="Instrucciones" sheetId="1" r:id="rId2"/>
    <sheet name="Datos" sheetId="3" r:id="rId3"/>
    <sheet name="Resumen Anual" sheetId="4" r:id="rId4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50" i="2" l="1"/>
  <c r="D49" i="2"/>
  <c r="D48" i="2"/>
  <c r="F9" i="4" s="1"/>
  <c r="F17" i="4" s="1"/>
  <c r="G40" i="2"/>
  <c r="F40" i="2"/>
  <c r="I40" i="2" s="1"/>
  <c r="G39" i="2"/>
  <c r="F39" i="2"/>
  <c r="I39" i="2" s="1"/>
  <c r="G38" i="2"/>
  <c r="F38" i="2"/>
  <c r="I38" i="2" s="1"/>
  <c r="G37" i="2"/>
  <c r="F37" i="2"/>
  <c r="I37" i="2" s="1"/>
  <c r="G36" i="2"/>
  <c r="F36" i="2"/>
  <c r="I36" i="2" s="1"/>
  <c r="G35" i="2"/>
  <c r="F35" i="2"/>
  <c r="I35" i="2" s="1"/>
  <c r="G34" i="2"/>
  <c r="F34" i="2"/>
  <c r="I34" i="2" s="1"/>
  <c r="G33" i="2"/>
  <c r="F33" i="2"/>
  <c r="I33" i="2" s="1"/>
  <c r="G32" i="2"/>
  <c r="F32" i="2"/>
  <c r="I32" i="2" s="1"/>
  <c r="G31" i="2"/>
  <c r="F31" i="2"/>
  <c r="I31" i="2" s="1"/>
  <c r="G30" i="2"/>
  <c r="F30" i="2"/>
  <c r="I30" i="2" s="1"/>
  <c r="G29" i="2"/>
  <c r="F29" i="2"/>
  <c r="I29" i="2" s="1"/>
  <c r="G28" i="2"/>
  <c r="F28" i="2"/>
  <c r="I28" i="2" s="1"/>
  <c r="G27" i="2"/>
  <c r="F27" i="2"/>
  <c r="I27" i="2" s="1"/>
  <c r="G26" i="2"/>
  <c r="F26" i="2"/>
  <c r="I26" i="2" s="1"/>
  <c r="G25" i="2"/>
  <c r="F25" i="2"/>
  <c r="I25" i="2" s="1"/>
  <c r="G24" i="2"/>
  <c r="F24" i="2"/>
  <c r="I24" i="2" s="1"/>
  <c r="G23" i="2"/>
  <c r="F23" i="2"/>
  <c r="I23" i="2" s="1"/>
  <c r="G22" i="2"/>
  <c r="F22" i="2"/>
  <c r="I22" i="2" s="1"/>
  <c r="G21" i="2"/>
  <c r="F21" i="2"/>
  <c r="I21" i="2" s="1"/>
  <c r="G20" i="2"/>
  <c r="F20" i="2"/>
  <c r="I20" i="2" s="1"/>
  <c r="G19" i="2"/>
  <c r="F19" i="2"/>
  <c r="I19" i="2" s="1"/>
  <c r="G18" i="2"/>
  <c r="F18" i="2"/>
  <c r="I18" i="2" s="1"/>
  <c r="G17" i="2"/>
  <c r="F17" i="2"/>
  <c r="I17" i="2" s="1"/>
  <c r="G16" i="2"/>
  <c r="F16" i="2"/>
  <c r="I16" i="2" s="1"/>
  <c r="G15" i="2"/>
  <c r="F15" i="2"/>
  <c r="I15" i="2" s="1"/>
  <c r="G14" i="2"/>
  <c r="F14" i="2"/>
  <c r="I14" i="2" s="1"/>
  <c r="G13" i="2"/>
  <c r="F13" i="2"/>
  <c r="I13" i="2" s="1"/>
  <c r="G12" i="2"/>
  <c r="F12" i="2"/>
  <c r="I12" i="2" s="1"/>
  <c r="G11" i="2"/>
  <c r="F11" i="2"/>
  <c r="I11" i="2" s="1"/>
  <c r="G10" i="2"/>
  <c r="G41" i="2" s="1"/>
  <c r="F10" i="2"/>
  <c r="F41" i="2" s="1"/>
  <c r="J7" i="2"/>
  <c r="C9" i="4" l="1"/>
  <c r="C17" i="4" s="1"/>
  <c r="D45" i="2"/>
  <c r="B9" i="4"/>
  <c r="B17" i="4" s="1"/>
  <c r="D44" i="2"/>
  <c r="H11" i="2"/>
  <c r="H16" i="2"/>
  <c r="H21" i="2"/>
  <c r="H26" i="2"/>
  <c r="H31" i="2"/>
  <c r="H36" i="2"/>
  <c r="H12" i="2"/>
  <c r="H17" i="2"/>
  <c r="H22" i="2"/>
  <c r="H27" i="2"/>
  <c r="H32" i="2"/>
  <c r="H37" i="2"/>
  <c r="H13" i="2"/>
  <c r="H18" i="2"/>
  <c r="H23" i="2"/>
  <c r="H28" i="2"/>
  <c r="H33" i="2"/>
  <c r="H38" i="2"/>
  <c r="H14" i="2"/>
  <c r="H19" i="2"/>
  <c r="H24" i="2"/>
  <c r="H29" i="2"/>
  <c r="H34" i="2"/>
  <c r="H39" i="2"/>
  <c r="H10" i="2"/>
  <c r="H15" i="2"/>
  <c r="H20" i="2"/>
  <c r="H25" i="2"/>
  <c r="H30" i="2"/>
  <c r="H35" i="2"/>
  <c r="H40" i="2"/>
  <c r="I10" i="2"/>
  <c r="I41" i="2" s="1"/>
  <c r="E9" i="4" l="1"/>
  <c r="E17" i="4" s="1"/>
  <c r="D47" i="2"/>
  <c r="H41" i="2"/>
  <c r="D9" i="4" l="1"/>
  <c r="D17" i="4" s="1"/>
  <c r="D46" i="2"/>
</calcChain>
</file>

<file path=xl/sharedStrings.xml><?xml version="1.0" encoding="utf-8"?>
<sst xmlns="http://schemas.openxmlformats.org/spreadsheetml/2006/main" count="204" uniqueCount="124">
  <si>
    <t>REGISTRO DE JORNADA LABORAL</t>
  </si>
  <si>
    <t>Hoja de control horario diario · Conforme al art. 34.9 del Estatuto de los Trabajadores</t>
  </si>
  <si>
    <t xml:space="preserve">  ¿Para qué sirve esta hoja?</t>
  </si>
  <si>
    <t>Permite registrar día a día la hora de entrada y de salida de cada persona trabajadora, las pausas no computables (p. ej. la comida) y calcular automáticamente las horas efectivas, las horas extra y la diferencia respecto a la jornada pactada.</t>
  </si>
  <si>
    <t xml:space="preserve">  Pestañas del libro</t>
  </si>
  <si>
    <t>1) Registro Mensual: cumplimenta aquí cada día del mes. Las columnas en gris se calculan solas.</t>
  </si>
  <si>
    <t>2) Resumen Anual: recoge totales por mes para una visión global (se actualiza al copiar la hoja por meses).</t>
  </si>
  <si>
    <t>3) Datos / Listas: catálogos editables (incidencias y festivos). No es necesario tocarla para el uso normal.</t>
  </si>
  <si>
    <t xml:space="preserve">  Cómo rellenar el Registro Mensual</t>
  </si>
  <si>
    <t>• Indica arriba la EMPRESA, la PERSONA TRABAJADORA, el MES y el AÑO.</t>
  </si>
  <si>
    <t>• En cada día introduce ENTRADA y SALIDA en formato hh:mm (p. ej. 09:00).</t>
  </si>
  <si>
    <t>• PAUSA NO COMPUTABLE: tiempo de descanso que no cuenta como trabajado (formato hh:mm).</t>
  </si>
  <si>
    <t>• INCIDENCIA: elige en el desplegable si el día fue Vacaciones, Baja, Festivo, etc.</t>
  </si>
  <si>
    <t>• HORAS EFECTIVAS, EXTRA y DIFERENCIA se calculan automáticamente.</t>
  </si>
  <si>
    <t xml:space="preserve">  Significado de los colores</t>
  </si>
  <si>
    <t>Celdas blancas = se rellenan a mano.   Celdas grises = fórmulas automáticas (no escribir).</t>
  </si>
  <si>
    <t>Fila verde = se trabajaron más horas de las pactadas.   Fila roja = se trabajaron menos.</t>
  </si>
  <si>
    <t xml:space="preserve">  Conservación legal</t>
  </si>
  <si>
    <t>El registro debe conservarse durante 4 años a disposición de la plantilla, sus representantes y la Inspección de Trabajo. Al cierre de mes conviene exportarlo a PDF y firmarlo ambas partes.</t>
  </si>
  <si>
    <t>Plantilla de uso libre · Rellena con datos de ejemplo para orientar al usuario.</t>
  </si>
  <si>
    <t>Control horario diario · art. 34.9 Estatuto de los Trabajadores (RD-ley 8/2019)</t>
  </si>
  <si>
    <t>EMPRESA:</t>
  </si>
  <si>
    <t>Talleres Nórdica del Levante, S.L.</t>
  </si>
  <si>
    <t>TRABAJADOR/A:</t>
  </si>
  <si>
    <t>Marta Ibáñez Sallés</t>
  </si>
  <si>
    <t>CIF:</t>
  </si>
  <si>
    <t>B-12345678</t>
  </si>
  <si>
    <t>NIF:</t>
  </si>
  <si>
    <t>48291746-K</t>
  </si>
  <si>
    <t>CENTRO:</t>
  </si>
  <si>
    <t>Sede Valencia — Av. del Puerto, 142</t>
  </si>
  <si>
    <t>PUESTO:</t>
  </si>
  <si>
    <t>Técnica de logística</t>
  </si>
  <si>
    <t>MES:</t>
  </si>
  <si>
    <t>Mayo</t>
  </si>
  <si>
    <t>AÑO:</t>
  </si>
  <si>
    <t>JORNADA PACTADA (h/día):</t>
  </si>
  <si>
    <t>Día</t>
  </si>
  <si>
    <t>Fecha</t>
  </si>
  <si>
    <t>Entrada</t>
  </si>
  <si>
    <t>Salida</t>
  </si>
  <si>
    <t>Pausa
no comp.</t>
  </si>
  <si>
    <t>Horas
efectivas</t>
  </si>
  <si>
    <t>Horas
pactadas</t>
  </si>
  <si>
    <t>Horas
extra</t>
  </si>
  <si>
    <t>Diferencia</t>
  </si>
  <si>
    <t>Incidencia</t>
  </si>
  <si>
    <t>Observaciones</t>
  </si>
  <si>
    <t>vie</t>
  </si>
  <si>
    <t>Festivo</t>
  </si>
  <si>
    <t>sáb</t>
  </si>
  <si>
    <t>dom</t>
  </si>
  <si>
    <t>lun</t>
  </si>
  <si>
    <t>08:00</t>
  </si>
  <si>
    <t>17:30</t>
  </si>
  <si>
    <t>01:00</t>
  </si>
  <si>
    <t>Normal</t>
  </si>
  <si>
    <t>mar</t>
  </si>
  <si>
    <t>07:55</t>
  </si>
  <si>
    <t>16:25</t>
  </si>
  <si>
    <t>00:30</t>
  </si>
  <si>
    <t>Visita proveedor</t>
  </si>
  <si>
    <t>mié</t>
  </si>
  <si>
    <t>16:20</t>
  </si>
  <si>
    <t>00:45</t>
  </si>
  <si>
    <t>Teletrabajo</t>
  </si>
  <si>
    <t>jue</t>
  </si>
  <si>
    <t>09:10</t>
  </si>
  <si>
    <t>18:25</t>
  </si>
  <si>
    <t>16:45</t>
  </si>
  <si>
    <t>Vacaciones</t>
  </si>
  <si>
    <t>09:00</t>
  </si>
  <si>
    <t>17:25</t>
  </si>
  <si>
    <t>08:05</t>
  </si>
  <si>
    <t>16:55</t>
  </si>
  <si>
    <t>17:10</t>
  </si>
  <si>
    <t>Formación interna</t>
  </si>
  <si>
    <t>17:45</t>
  </si>
  <si>
    <t>08:55</t>
  </si>
  <si>
    <t>18:40</t>
  </si>
  <si>
    <t>17:55</t>
  </si>
  <si>
    <t>Baja médica</t>
  </si>
  <si>
    <t>Cierre de inventario</t>
  </si>
  <si>
    <t>09:05</t>
  </si>
  <si>
    <t>17:15</t>
  </si>
  <si>
    <t>TOTAL</t>
  </si>
  <si>
    <t>RESUMEN DEL MES</t>
  </si>
  <si>
    <t>Horas efectivas totales</t>
  </si>
  <si>
    <t>Horas pactadas totales</t>
  </si>
  <si>
    <t>Horas extra acumuladas</t>
  </si>
  <si>
    <t>Saldo (efectivas - pactadas)</t>
  </si>
  <si>
    <t>Días trabajados</t>
  </si>
  <si>
    <t>Días de vacaciones</t>
  </si>
  <si>
    <t>Días de baja</t>
  </si>
  <si>
    <t>Firma de la empresa</t>
  </si>
  <si>
    <t>Firma de la persona trabajadora</t>
  </si>
  <si>
    <t>CATÁLOGOS EDITABLES</t>
  </si>
  <si>
    <t>Incidencias</t>
  </si>
  <si>
    <t>Parámetros</t>
  </si>
  <si>
    <t>Jornada diaria pactada (h)</t>
  </si>
  <si>
    <t>Días laborables/semana</t>
  </si>
  <si>
    <t>Permiso retribuido</t>
  </si>
  <si>
    <t>Ausencia justificada</t>
  </si>
  <si>
    <t>Ausencia no justificada</t>
  </si>
  <si>
    <t>RESUMEN ANUAL 2026</t>
  </si>
  <si>
    <t>Marta Ibáñez Sallés · Talleres Nórdica del Levante, S.L.</t>
  </si>
  <si>
    <t>Mes</t>
  </si>
  <si>
    <t>H. efectivas</t>
  </si>
  <si>
    <t>H. pactadas</t>
  </si>
  <si>
    <t>H. extra</t>
  </si>
  <si>
    <t>Saldo</t>
  </si>
  <si>
    <t>Días trabaj.</t>
  </si>
  <si>
    <t>Enero</t>
  </si>
  <si>
    <t>Febrero</t>
  </si>
  <si>
    <t>Marzo</t>
  </si>
  <si>
    <t>Abril</t>
  </si>
  <si>
    <t>Junio</t>
  </si>
  <si>
    <t>Julio</t>
  </si>
  <si>
    <t>Agosto</t>
  </si>
  <si>
    <t>Septiembre</t>
  </si>
  <si>
    <t>Octubre</t>
  </si>
  <si>
    <t>Noviembre</t>
  </si>
  <si>
    <t>Diciembre</t>
  </si>
  <si>
    <t>Los meses se rellenan automáticamente al duplicar la hoja 'Registro Mensual' por cada mes y enlazar sus totales.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</si>
</sst>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:mm"/>
    <numFmt numFmtId="165" formatCode="\+0.00;\-0.00;0.00"/>
  </numFmts>
  <fonts count="22" x14ac:knownFonts="1">
    <font>
      <sz val="11"/>
      <color theme="1"/>
      <name val="Calibri"/>
      <family val="2"/>
      <charset val="1"/>
    </font>
    <font>
      <b/>
      <sz val="20"/>
      <color rgb="FF1F4E5F"/>
      <name val="Arial"/>
      <charset val="1"/>
    </font>
    <font>
      <i/>
      <sz val="10"/>
      <color rgb="FF6B7B82"/>
      <name val="Arial"/>
      <charset val="1"/>
    </font>
    <font>
      <b/>
      <sz val="12"/>
      <color rgb="FF3C7A57"/>
      <name val="Arial"/>
      <charset val="1"/>
    </font>
    <font>
      <sz val="10"/>
      <color rgb="FF000000"/>
      <name val="Arial"/>
      <charset val="1"/>
    </font>
    <font>
      <i/>
      <sz val="9"/>
      <color rgb="FF6B7B82"/>
      <name val="Arial"/>
      <charset val="1"/>
    </font>
    <font>
      <b/>
      <sz val="18"/>
      <color rgb="FFFFFFFF"/>
      <name val="Arial"/>
      <charset val="1"/>
    </font>
    <font>
      <i/>
      <sz val="9"/>
      <color rgb="FFFFFFFF"/>
      <name val="Arial"/>
      <charset val="1"/>
    </font>
    <font>
      <b/>
      <sz val="9"/>
      <color rgb="FF6B7B82"/>
      <name val="Arial"/>
      <charset val="1"/>
    </font>
    <font>
      <b/>
      <sz val="11"/>
      <color rgb="FF0000FF"/>
      <name val="Arial"/>
      <charset val="1"/>
    </font>
    <font>
      <b/>
      <sz val="11"/>
      <color rgb="FF000000"/>
      <name val="Arial"/>
      <charset val="1"/>
    </font>
    <font>
      <b/>
      <sz val="9"/>
      <color rgb="FFFFFFFF"/>
      <name val="Arial"/>
      <charset val="1"/>
    </font>
    <font>
      <sz val="9"/>
      <color rgb="FF000000"/>
      <name val="Arial"/>
      <charset val="1"/>
    </font>
    <font>
      <b/>
      <sz val="11"/>
      <color rgb="FFFFFFFF"/>
      <name val="Arial"/>
      <charset val="1"/>
    </font>
    <font>
      <b/>
      <sz val="12"/>
      <color rgb="FF1F4E5F"/>
      <name val="Arial"/>
      <charset val="1"/>
    </font>
    <font>
      <b/>
      <sz val="10"/>
      <color rgb="FF000000"/>
      <name val="Arial"/>
      <charset val="1"/>
    </font>
    <font>
      <b/>
      <sz val="13"/>
      <color rgb="FF1F4E5F"/>
      <name val="Arial"/>
      <charset val="1"/>
    </font>
    <font>
      <b/>
      <sz val="11"/>
      <color rgb="FF3C7A57"/>
      <name val="Arial"/>
      <charset val="1"/>
    </font>
    <font>
      <b/>
      <sz val="10"/>
      <color rgb="FF0000FF"/>
      <name val="Arial"/>
      <charset val="1"/>
    </font>
    <font>
      <b/>
      <sz val="16"/>
      <color rgb="FFFFFFFF"/>
      <name val="Arial"/>
      <charset val="1"/>
    </font>
    <font>
      <b/>
      <sz val="10"/>
      <color rgb="FFFFFFFF"/>
      <name val="Arial"/>
      <charset val="1"/>
    </font>
    <font>
      <i/>
      <sz val="8"/>
      <color rgb="FF6B7B82"/>
      <name val="Arial"/>
      <charset val="1"/>
    </font>
  </fonts>
  <fills count="9">
    <fill>
      <patternFill patternType="none"/>
    </fill>
    <fill>
      <patternFill patternType="gray125"/>
    </fill>
    <fill>
      <patternFill patternType="solid">
        <fgColor rgb="FFE8F0F2"/>
        <bgColor rgb="FFF4F8F9"/>
      </patternFill>
    </fill>
    <fill>
      <patternFill patternType="solid">
        <fgColor rgb="FF1F4E5F"/>
        <bgColor rgb="FF155724"/>
      </patternFill>
    </fill>
    <fill>
      <patternFill patternType="solid">
        <fgColor rgb="FF2E6E80"/>
        <bgColor rgb="FF3C7A57"/>
      </patternFill>
    </fill>
    <fill>
      <patternFill patternType="solid">
        <fgColor rgb="FFFFFFFF"/>
        <bgColor rgb="FFF4F8F9"/>
      </patternFill>
    </fill>
    <fill>
      <patternFill patternType="solid">
        <fgColor rgb="FF3C7A57"/>
        <bgColor rgb="FF2E6E80"/>
      </patternFill>
    </fill>
    <fill>
      <patternFill patternType="solid">
        <fgColor rgb="FFF4F8F9"/>
        <bgColor rgb="FFFFFFFF"/>
      </patternFill>
    </fill>
    <fill>
      <patternFill patternType="solid">
        <fgColor rgb="FFFFF3CD"/>
        <bgColor rgb="FFF4F8F9"/>
      </patternFill>
    </fill>
  </fills>
  <borders count="5">
    <border>
      <left/>
      <right/>
      <top/>
      <bottom/>
      <diagonal/>
    </border>
    <border>
      <left/>
      <right/>
      <top/>
      <bottom style="thin">
        <color rgb="FF6B7B82"/>
      </bottom>
      <diagonal/>
    </border>
    <border>
      <left style="thin">
        <color rgb="FFBFD3D8"/>
      </left>
      <right style="thin">
        <color rgb="FFBFD3D8"/>
      </right>
      <top style="thin">
        <color rgb="FFBFD3D8"/>
      </top>
      <bottom style="thin">
        <color rgb="FFBFD3D8"/>
      </bottom>
      <diagonal/>
    </border>
    <border>
      <left style="thin">
        <color rgb="FFBFD3D8"/>
      </left>
      <right/>
      <top style="thin">
        <color rgb="FFBFD3D8"/>
      </top>
      <bottom style="thin">
        <color rgb="FFBFD3D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1" fillId="0" borderId="0" xfId="0" applyFont="1"/>
    <xf numFmtId="0" fontId="19" fillId="3" borderId="0" xfId="0" applyFont="1" applyFill="1" applyAlignment="1">
      <alignment horizontal="center" vertical="center"/>
    </xf>
    <xf numFmtId="0" fontId="0" fillId="0" borderId="4" xfId="0" applyBorder="1"/>
    <xf numFmtId="0" fontId="4" fillId="7" borderId="3" xfId="0" applyFont="1" applyFill="1" applyBorder="1" applyAlignment="1">
      <alignment horizontal="left" vertical="center"/>
    </xf>
    <xf numFmtId="0" fontId="14" fillId="0" borderId="0" xfId="0" applyFont="1"/>
    <xf numFmtId="0" fontId="13" fillId="3" borderId="0" xfId="0" applyFont="1" applyFill="1" applyAlignment="1">
      <alignment horizontal="right" vertical="center"/>
    </xf>
    <xf numFmtId="0" fontId="7" fillId="4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0" borderId="0" xfId="0" applyFont="1"/>
    <xf numFmtId="0" fontId="2" fillId="0" borderId="0" xfId="0" applyFont="1"/>
    <xf numFmtId="0" fontId="3" fillId="2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top" wrapText="1"/>
    </xf>
    <xf numFmtId="0" fontId="5" fillId="0" borderId="0" xfId="0" applyFont="1"/>
    <xf numFmtId="0" fontId="8" fillId="0" borderId="0" xfId="0" applyFont="1" applyAlignment="1">
      <alignment horizontal="left" vertical="center"/>
    </xf>
    <xf numFmtId="0" fontId="8" fillId="0" borderId="0" xfId="0" applyFont="1"/>
    <xf numFmtId="0" fontId="9" fillId="0" borderId="1" xfId="0" applyFont="1" applyBorder="1" applyAlignment="1">
      <alignment horizontal="left" vertical="center"/>
    </xf>
    <xf numFmtId="0" fontId="8" fillId="0" borderId="0" xfId="0" applyFont="1" applyAlignment="1">
      <alignment horizontal="right" vertical="center"/>
    </xf>
    <xf numFmtId="1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2" fontId="4" fillId="7" borderId="2" xfId="0" applyNumberFormat="1" applyFont="1" applyFill="1" applyBorder="1" applyAlignment="1">
      <alignment horizontal="center" vertical="center"/>
    </xf>
    <xf numFmtId="165" fontId="4" fillId="7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/>
    </xf>
    <xf numFmtId="0" fontId="8" fillId="2" borderId="2" xfId="0" applyFont="1" applyFill="1" applyBorder="1" applyAlignment="1">
      <alignment horizontal="center" vertical="center"/>
    </xf>
    <xf numFmtId="14" fontId="4" fillId="2" borderId="2" xfId="0" applyNumberFormat="1" applyFont="1" applyFill="1" applyBorder="1" applyAlignment="1">
      <alignment horizontal="center" vertical="center"/>
    </xf>
    <xf numFmtId="164" fontId="4" fillId="2" borderId="2" xfId="0" applyNumberFormat="1" applyFont="1" applyFill="1" applyBorder="1" applyAlignment="1">
      <alignment horizontal="center" vertical="center"/>
    </xf>
    <xf numFmtId="2" fontId="4" fillId="2" borderId="2" xfId="0" applyNumberFormat="1" applyFont="1" applyFill="1" applyBorder="1" applyAlignment="1">
      <alignment horizontal="center" vertical="center"/>
    </xf>
    <xf numFmtId="165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 vertical="center"/>
    </xf>
    <xf numFmtId="2" fontId="13" fillId="3" borderId="2" xfId="0" applyNumberFormat="1" applyFont="1" applyFill="1" applyBorder="1" applyAlignment="1">
      <alignment horizontal="center" vertical="center"/>
    </xf>
    <xf numFmtId="165" fontId="13" fillId="3" borderId="2" xfId="0" applyNumberFormat="1" applyFont="1" applyFill="1" applyBorder="1" applyAlignment="1">
      <alignment horizontal="center" vertical="center"/>
    </xf>
    <xf numFmtId="0" fontId="0" fillId="3" borderId="0" xfId="0" applyFill="1"/>
    <xf numFmtId="2" fontId="15" fillId="7" borderId="2" xfId="0" applyNumberFormat="1" applyFont="1" applyFill="1" applyBorder="1" applyAlignment="1">
      <alignment horizontal="center" vertical="center"/>
    </xf>
    <xf numFmtId="165" fontId="15" fillId="7" borderId="2" xfId="0" applyNumberFormat="1" applyFont="1" applyFill="1" applyBorder="1" applyAlignment="1">
      <alignment horizontal="center" vertical="center"/>
    </xf>
    <xf numFmtId="1" fontId="15" fillId="7" borderId="2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4" fillId="7" borderId="2" xfId="0" applyFont="1" applyFill="1" applyBorder="1"/>
    <xf numFmtId="0" fontId="4" fillId="0" borderId="0" xfId="0" applyFont="1"/>
    <xf numFmtId="0" fontId="18" fillId="8" borderId="2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left" vertical="center"/>
    </xf>
    <xf numFmtId="1" fontId="4" fillId="7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2" fontId="4" fillId="0" borderId="2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13" fillId="3" borderId="2" xfId="0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left" vertical="center"/>
    </xf>
  </cellXfs>
  <cellStyles count="1">
    <cellStyle name="Standard" xfId="0" builtinId="0"/>
  </cellStyles>
  <dxfs count="3">
    <dxf>
      <font>
        <sz val="10"/>
        <color rgb="FF721C24"/>
        <name val="Arial"/>
        <charset val="1"/>
      </font>
      <fill>
        <patternFill>
          <bgColor rgb="FFF8D7DA"/>
        </patternFill>
      </fill>
    </dxf>
    <dxf>
      <font>
        <sz val="10"/>
        <color rgb="FF155724"/>
        <name val="Arial"/>
        <charset val="1"/>
      </font>
      <fill>
        <patternFill>
          <bgColor rgb="FFD4EDDA"/>
        </patternFill>
      </fill>
    </dxf>
    <dxf>
      <font>
        <b/>
        <sz val="10"/>
        <color rgb="FF856404"/>
        <name val="Arial"/>
        <charset val="1"/>
      </font>
      <fill>
        <patternFill>
          <bgColor rgb="FFFFF3CD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21C24"/>
      <rgbColor rgb="FF008000"/>
      <rgbColor rgb="FF000080"/>
      <rgbColor rgb="FF856404"/>
      <rgbColor rgb="FF800080"/>
      <rgbColor rgb="FF2E6E80"/>
      <rgbColor rgb="FFC0C0C0"/>
      <rgbColor rgb="FF6B7B82"/>
      <rgbColor rgb="FF9999FF"/>
      <rgbColor rgb="FF993366"/>
      <rgbColor rgb="FFFFF3CD"/>
      <rgbColor rgb="FFE8F0F2"/>
      <rgbColor rgb="FF660066"/>
      <rgbColor rgb="FFFF8080"/>
      <rgbColor rgb="FF0066CC"/>
      <rgbColor rgb="FFBFD3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4F8F9"/>
      <rgbColor rgb="FFD4EDDA"/>
      <rgbColor rgb="FFFFFF99"/>
      <rgbColor rgb="FF99CCFF"/>
      <rgbColor rgb="FFFF99CC"/>
      <rgbColor rgb="FFCC99FF"/>
      <rgbColor rgb="FFF8D7DA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1F4E5F"/>
      <rgbColor rgb="FF3C7A57"/>
      <rgbColor rgb="FF155724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2"/>
  <sheetViews>
    <sheetView showGridLines="0" tabSelected="1" zoomScaleNormal="100" workbookViewId="0">
      <pane ySplit="9" topLeftCell="A10" activePane="bottomLeft" state="frozen"/>
      <selection pane="bottomLeft" activeCell="O17" sqref="O17"/>
    </sheetView>
  </sheetViews>
  <sheetFormatPr baseColWidth="10" defaultColWidth="8.7109375" defaultRowHeight="15" x14ac:dyDescent="0.25"/>
  <cols>
    <col min="1" max="1" width="5" customWidth="1"/>
    <col min="2" max="2" width="12" customWidth="1"/>
    <col min="3" max="3" width="7.28515625" bestFit="1" customWidth="1"/>
    <col min="4" max="4" width="6.7109375" bestFit="1" customWidth="1"/>
    <col min="5" max="5" width="8.42578125" bestFit="1" customWidth="1"/>
    <col min="6" max="6" width="9.140625" customWidth="1"/>
    <col min="7" max="7" width="10.5703125" customWidth="1"/>
    <col min="8" max="8" width="8.28515625" customWidth="1"/>
    <col min="9" max="9" width="9.85546875" customWidth="1"/>
    <col min="10" max="10" width="11.28515625" bestFit="1" customWidth="1"/>
    <col min="11" max="11" width="16.42578125" bestFit="1" customWidth="1"/>
  </cols>
  <sheetData>
    <row r="1" spans="1:11" ht="33.75" customHeigh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18" customHeight="1" x14ac:dyDescent="0.25">
      <c r="A2" s="7" t="s">
        <v>20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pans="1:11" ht="6" customHeight="1" x14ac:dyDescent="0.25"/>
    <row r="4" spans="1:11" x14ac:dyDescent="0.25">
      <c r="A4" s="14" t="s">
        <v>21</v>
      </c>
      <c r="C4" s="55" t="s">
        <v>22</v>
      </c>
      <c r="D4" s="55"/>
      <c r="E4" s="55"/>
      <c r="F4" s="55"/>
      <c r="G4" s="55"/>
      <c r="H4" s="14" t="s">
        <v>23</v>
      </c>
      <c r="J4" s="55" t="s">
        <v>24</v>
      </c>
      <c r="K4" s="55"/>
    </row>
    <row r="5" spans="1:11" x14ac:dyDescent="0.25">
      <c r="A5" s="14" t="s">
        <v>25</v>
      </c>
      <c r="C5" s="55" t="s">
        <v>26</v>
      </c>
      <c r="D5" s="55"/>
      <c r="E5" s="55"/>
      <c r="F5" s="55"/>
      <c r="G5" s="55"/>
      <c r="H5" s="14" t="s">
        <v>27</v>
      </c>
      <c r="J5" s="55" t="s">
        <v>28</v>
      </c>
      <c r="K5" s="55"/>
    </row>
    <row r="6" spans="1:11" x14ac:dyDescent="0.25">
      <c r="A6" s="14" t="s">
        <v>29</v>
      </c>
      <c r="C6" s="55" t="s">
        <v>30</v>
      </c>
      <c r="D6" s="55"/>
      <c r="E6" s="55"/>
      <c r="F6" s="55"/>
      <c r="G6" s="55"/>
      <c r="H6" s="14" t="s">
        <v>31</v>
      </c>
      <c r="J6" s="55" t="s">
        <v>32</v>
      </c>
      <c r="K6" s="55"/>
    </row>
    <row r="7" spans="1:11" x14ac:dyDescent="0.25">
      <c r="A7" s="15" t="s">
        <v>33</v>
      </c>
      <c r="C7" s="16" t="s">
        <v>34</v>
      </c>
      <c r="D7" s="17" t="s">
        <v>35</v>
      </c>
      <c r="E7" s="18">
        <v>2026</v>
      </c>
      <c r="H7" s="15" t="s">
        <v>36</v>
      </c>
      <c r="I7" s="15"/>
      <c r="J7" s="19">
        <f>Datos!$D$4</f>
        <v>8</v>
      </c>
    </row>
    <row r="8" spans="1:11" ht="6" customHeight="1" x14ac:dyDescent="0.25"/>
    <row r="9" spans="1:11" ht="31.5" customHeight="1" x14ac:dyDescent="0.25">
      <c r="A9" s="20" t="s">
        <v>37</v>
      </c>
      <c r="B9" s="20" t="s">
        <v>38</v>
      </c>
      <c r="C9" s="20" t="s">
        <v>39</v>
      </c>
      <c r="D9" s="20" t="s">
        <v>40</v>
      </c>
      <c r="E9" s="20" t="s">
        <v>41</v>
      </c>
      <c r="F9" s="20" t="s">
        <v>42</v>
      </c>
      <c r="G9" s="20" t="s">
        <v>43</v>
      </c>
      <c r="H9" s="20" t="s">
        <v>44</v>
      </c>
      <c r="I9" s="20" t="s">
        <v>45</v>
      </c>
      <c r="J9" s="20" t="s">
        <v>46</v>
      </c>
      <c r="K9" s="20" t="s">
        <v>47</v>
      </c>
    </row>
    <row r="10" spans="1:11" x14ac:dyDescent="0.25">
      <c r="A10" s="21" t="s">
        <v>48</v>
      </c>
      <c r="B10" s="22">
        <v>46143</v>
      </c>
      <c r="C10" s="23"/>
      <c r="D10" s="23"/>
      <c r="E10" s="23"/>
      <c r="F10" s="24">
        <f t="shared" ref="F10:F40" si="0">IF(OR(C10="",D10=""),0,MAX(0,(D10-C10-N(E10))*24))</f>
        <v>0</v>
      </c>
      <c r="G10" s="24">
        <f>IF(OR(J10="Festivo",J10="Vacaciones",J10="Baja médica",J10="Permiso retribuido",WEEKDAY(B10,2)&gt;Datos!$D$5),0,Datos!$D$4)</f>
        <v>0</v>
      </c>
      <c r="H10" s="24">
        <f t="shared" ref="H10:H40" si="1">MAX(0,F10-G10)</f>
        <v>0</v>
      </c>
      <c r="I10" s="25">
        <f t="shared" ref="I10:I40" si="2">F10-G10</f>
        <v>0</v>
      </c>
      <c r="J10" s="26" t="s">
        <v>49</v>
      </c>
      <c r="K10" s="27"/>
    </row>
    <row r="11" spans="1:11" x14ac:dyDescent="0.25">
      <c r="A11" s="28" t="s">
        <v>50</v>
      </c>
      <c r="B11" s="29">
        <v>46144</v>
      </c>
      <c r="C11" s="30"/>
      <c r="D11" s="30"/>
      <c r="E11" s="30"/>
      <c r="F11" s="31">
        <f t="shared" si="0"/>
        <v>0</v>
      </c>
      <c r="G11" s="31">
        <f>IF(OR(J11="Festivo",J11="Vacaciones",J11="Baja médica",J11="Permiso retribuido",WEEKDAY(B11,2)&gt;Datos!$D$5),0,Datos!$D$4)</f>
        <v>0</v>
      </c>
      <c r="H11" s="31">
        <f t="shared" si="1"/>
        <v>0</v>
      </c>
      <c r="I11" s="32">
        <f t="shared" si="2"/>
        <v>0</v>
      </c>
      <c r="J11" s="33"/>
      <c r="K11" s="34"/>
    </row>
    <row r="12" spans="1:11" x14ac:dyDescent="0.25">
      <c r="A12" s="28" t="s">
        <v>51</v>
      </c>
      <c r="B12" s="29">
        <v>46145</v>
      </c>
      <c r="C12" s="30"/>
      <c r="D12" s="30"/>
      <c r="E12" s="30"/>
      <c r="F12" s="31">
        <f t="shared" si="0"/>
        <v>0</v>
      </c>
      <c r="G12" s="31">
        <f>IF(OR(J12="Festivo",J12="Vacaciones",J12="Baja médica",J12="Permiso retribuido",WEEKDAY(B12,2)&gt;Datos!$D$5),0,Datos!$D$4)</f>
        <v>0</v>
      </c>
      <c r="H12" s="31">
        <f t="shared" si="1"/>
        <v>0</v>
      </c>
      <c r="I12" s="32">
        <f t="shared" si="2"/>
        <v>0</v>
      </c>
      <c r="J12" s="33"/>
      <c r="K12" s="34"/>
    </row>
    <row r="13" spans="1:11" x14ac:dyDescent="0.25">
      <c r="A13" s="21" t="s">
        <v>52</v>
      </c>
      <c r="B13" s="22">
        <v>46146</v>
      </c>
      <c r="C13" s="23" t="s">
        <v>53</v>
      </c>
      <c r="D13" s="23" t="s">
        <v>54</v>
      </c>
      <c r="E13" s="23" t="s">
        <v>55</v>
      </c>
      <c r="F13" s="24">
        <f t="shared" si="0"/>
        <v>9.5</v>
      </c>
      <c r="G13" s="24">
        <f>IF(OR(J13="Festivo",J13="Vacaciones",J13="Baja médica",J13="Permiso retribuido",WEEKDAY(B13,2)&gt;Datos!$D$5),0,Datos!$D$4)</f>
        <v>8</v>
      </c>
      <c r="H13" s="24">
        <f t="shared" si="1"/>
        <v>1.5</v>
      </c>
      <c r="I13" s="25">
        <f t="shared" si="2"/>
        <v>1.5</v>
      </c>
      <c r="J13" s="26" t="s">
        <v>56</v>
      </c>
      <c r="K13" s="27"/>
    </row>
    <row r="14" spans="1:11" x14ac:dyDescent="0.25">
      <c r="A14" s="21" t="s">
        <v>57</v>
      </c>
      <c r="B14" s="22">
        <v>46147</v>
      </c>
      <c r="C14" s="23" t="s">
        <v>58</v>
      </c>
      <c r="D14" s="23" t="s">
        <v>59</v>
      </c>
      <c r="E14" s="23" t="s">
        <v>60</v>
      </c>
      <c r="F14" s="24">
        <f t="shared" si="0"/>
        <v>8.5</v>
      </c>
      <c r="G14" s="24">
        <f>IF(OR(J14="Festivo",J14="Vacaciones",J14="Baja médica",J14="Permiso retribuido",WEEKDAY(B14,2)&gt;Datos!$D$5),0,Datos!$D$4)</f>
        <v>8</v>
      </c>
      <c r="H14" s="24">
        <f t="shared" si="1"/>
        <v>0.5</v>
      </c>
      <c r="I14" s="25">
        <f t="shared" si="2"/>
        <v>0.5</v>
      </c>
      <c r="J14" s="26" t="s">
        <v>56</v>
      </c>
      <c r="K14" s="27" t="s">
        <v>61</v>
      </c>
    </row>
    <row r="15" spans="1:11" x14ac:dyDescent="0.25">
      <c r="A15" s="21" t="s">
        <v>62</v>
      </c>
      <c r="B15" s="22">
        <v>46148</v>
      </c>
      <c r="C15" s="23" t="s">
        <v>58</v>
      </c>
      <c r="D15" s="23" t="s">
        <v>63</v>
      </c>
      <c r="E15" s="23" t="s">
        <v>64</v>
      </c>
      <c r="F15" s="24">
        <f t="shared" si="0"/>
        <v>8.4166666666666679</v>
      </c>
      <c r="G15" s="24">
        <f>IF(OR(J15="Festivo",J15="Vacaciones",J15="Baja médica",J15="Permiso retribuido",WEEKDAY(B15,2)&gt;Datos!$D$5),0,Datos!$D$4)</f>
        <v>8</v>
      </c>
      <c r="H15" s="24">
        <f t="shared" si="1"/>
        <v>0.41666666666666785</v>
      </c>
      <c r="I15" s="25">
        <f t="shared" si="2"/>
        <v>0.41666666666666785</v>
      </c>
      <c r="J15" s="26" t="s">
        <v>65</v>
      </c>
      <c r="K15" s="27"/>
    </row>
    <row r="16" spans="1:11" x14ac:dyDescent="0.25">
      <c r="A16" s="21" t="s">
        <v>66</v>
      </c>
      <c r="B16" s="22">
        <v>46149</v>
      </c>
      <c r="C16" s="23" t="s">
        <v>67</v>
      </c>
      <c r="D16" s="23" t="s">
        <v>54</v>
      </c>
      <c r="E16" s="23" t="s">
        <v>60</v>
      </c>
      <c r="F16" s="24">
        <f t="shared" si="0"/>
        <v>8.3333333333333321</v>
      </c>
      <c r="G16" s="24">
        <f>IF(OR(J16="Festivo",J16="Vacaciones",J16="Baja médica",J16="Permiso retribuido",WEEKDAY(B16,2)&gt;Datos!$D$5),0,Datos!$D$4)</f>
        <v>8</v>
      </c>
      <c r="H16" s="24">
        <f t="shared" si="1"/>
        <v>0.33333333333333215</v>
      </c>
      <c r="I16" s="25">
        <f t="shared" si="2"/>
        <v>0.33333333333333215</v>
      </c>
      <c r="J16" s="26" t="s">
        <v>56</v>
      </c>
      <c r="K16" s="27"/>
    </row>
    <row r="17" spans="1:11" x14ac:dyDescent="0.25">
      <c r="A17" s="21" t="s">
        <v>48</v>
      </c>
      <c r="B17" s="22">
        <v>46150</v>
      </c>
      <c r="C17" s="23" t="s">
        <v>67</v>
      </c>
      <c r="D17" s="23" t="s">
        <v>68</v>
      </c>
      <c r="E17" s="23" t="s">
        <v>60</v>
      </c>
      <c r="F17" s="24">
        <f t="shared" si="0"/>
        <v>9.2500000000000018</v>
      </c>
      <c r="G17" s="24">
        <f>IF(OR(J17="Festivo",J17="Vacaciones",J17="Baja médica",J17="Permiso retribuido",WEEKDAY(B17,2)&gt;Datos!$D$5),0,Datos!$D$4)</f>
        <v>8</v>
      </c>
      <c r="H17" s="24">
        <f t="shared" si="1"/>
        <v>1.2500000000000018</v>
      </c>
      <c r="I17" s="25">
        <f t="shared" si="2"/>
        <v>1.2500000000000018</v>
      </c>
      <c r="J17" s="26" t="s">
        <v>56</v>
      </c>
      <c r="K17" s="27" t="s">
        <v>61</v>
      </c>
    </row>
    <row r="18" spans="1:11" x14ac:dyDescent="0.25">
      <c r="A18" s="28" t="s">
        <v>50</v>
      </c>
      <c r="B18" s="29">
        <v>46151</v>
      </c>
      <c r="C18" s="30"/>
      <c r="D18" s="30"/>
      <c r="E18" s="30"/>
      <c r="F18" s="31">
        <f t="shared" si="0"/>
        <v>0</v>
      </c>
      <c r="G18" s="31">
        <f>IF(OR(J18="Festivo",J18="Vacaciones",J18="Baja médica",J18="Permiso retribuido",WEEKDAY(B18,2)&gt;Datos!$D$5),0,Datos!$D$4)</f>
        <v>0</v>
      </c>
      <c r="H18" s="31">
        <f t="shared" si="1"/>
        <v>0</v>
      </c>
      <c r="I18" s="32">
        <f t="shared" si="2"/>
        <v>0</v>
      </c>
      <c r="J18" s="33"/>
      <c r="K18" s="34"/>
    </row>
    <row r="19" spans="1:11" x14ac:dyDescent="0.25">
      <c r="A19" s="28" t="s">
        <v>51</v>
      </c>
      <c r="B19" s="29">
        <v>46152</v>
      </c>
      <c r="C19" s="30"/>
      <c r="D19" s="30"/>
      <c r="E19" s="30"/>
      <c r="F19" s="31">
        <f t="shared" si="0"/>
        <v>0</v>
      </c>
      <c r="G19" s="31">
        <f>IF(OR(J19="Festivo",J19="Vacaciones",J19="Baja médica",J19="Permiso retribuido",WEEKDAY(B19,2)&gt;Datos!$D$5),0,Datos!$D$4)</f>
        <v>0</v>
      </c>
      <c r="H19" s="31">
        <f t="shared" si="1"/>
        <v>0</v>
      </c>
      <c r="I19" s="32">
        <f t="shared" si="2"/>
        <v>0</v>
      </c>
      <c r="J19" s="33"/>
      <c r="K19" s="34"/>
    </row>
    <row r="20" spans="1:11" x14ac:dyDescent="0.25">
      <c r="A20" s="21" t="s">
        <v>52</v>
      </c>
      <c r="B20" s="22">
        <v>46153</v>
      </c>
      <c r="C20" s="23" t="s">
        <v>53</v>
      </c>
      <c r="D20" s="23" t="s">
        <v>69</v>
      </c>
      <c r="E20" s="23" t="s">
        <v>60</v>
      </c>
      <c r="F20" s="24">
        <f t="shared" si="0"/>
        <v>8.75</v>
      </c>
      <c r="G20" s="24">
        <f>IF(OR(J20="Festivo",J20="Vacaciones",J20="Baja médica",J20="Permiso retribuido",WEEKDAY(B20,2)&gt;Datos!$D$5),0,Datos!$D$4)</f>
        <v>8</v>
      </c>
      <c r="H20" s="24">
        <f t="shared" si="1"/>
        <v>0.75</v>
      </c>
      <c r="I20" s="25">
        <f t="shared" si="2"/>
        <v>0.75</v>
      </c>
      <c r="J20" s="26" t="s">
        <v>56</v>
      </c>
      <c r="K20" s="27" t="s">
        <v>61</v>
      </c>
    </row>
    <row r="21" spans="1:11" x14ac:dyDescent="0.25">
      <c r="A21" s="21" t="s">
        <v>57</v>
      </c>
      <c r="B21" s="22">
        <v>46154</v>
      </c>
      <c r="C21" s="23"/>
      <c r="D21" s="23"/>
      <c r="E21" s="23"/>
      <c r="F21" s="24">
        <f t="shared" si="0"/>
        <v>0</v>
      </c>
      <c r="G21" s="24">
        <f>IF(OR(J21="Festivo",J21="Vacaciones",J21="Baja médica",J21="Permiso retribuido",WEEKDAY(B21,2)&gt;Datos!$D$5),0,Datos!$D$4)</f>
        <v>0</v>
      </c>
      <c r="H21" s="24">
        <f t="shared" si="1"/>
        <v>0</v>
      </c>
      <c r="I21" s="25">
        <f t="shared" si="2"/>
        <v>0</v>
      </c>
      <c r="J21" s="26" t="s">
        <v>70</v>
      </c>
      <c r="K21" s="27"/>
    </row>
    <row r="22" spans="1:11" x14ac:dyDescent="0.25">
      <c r="A22" s="21" t="s">
        <v>62</v>
      </c>
      <c r="B22" s="22">
        <v>46155</v>
      </c>
      <c r="C22" s="23"/>
      <c r="D22" s="23"/>
      <c r="E22" s="23"/>
      <c r="F22" s="24">
        <f t="shared" si="0"/>
        <v>0</v>
      </c>
      <c r="G22" s="24">
        <f>IF(OR(J22="Festivo",J22="Vacaciones",J22="Baja médica",J22="Permiso retribuido",WEEKDAY(B22,2)&gt;Datos!$D$5),0,Datos!$D$4)</f>
        <v>0</v>
      </c>
      <c r="H22" s="24">
        <f t="shared" si="1"/>
        <v>0</v>
      </c>
      <c r="I22" s="25">
        <f t="shared" si="2"/>
        <v>0</v>
      </c>
      <c r="J22" s="26" t="s">
        <v>70</v>
      </c>
      <c r="K22" s="27"/>
    </row>
    <row r="23" spans="1:11" x14ac:dyDescent="0.25">
      <c r="A23" s="21" t="s">
        <v>66</v>
      </c>
      <c r="B23" s="22">
        <v>46156</v>
      </c>
      <c r="C23" s="23"/>
      <c r="D23" s="23"/>
      <c r="E23" s="23"/>
      <c r="F23" s="24">
        <f t="shared" si="0"/>
        <v>0</v>
      </c>
      <c r="G23" s="24">
        <f>IF(OR(J23="Festivo",J23="Vacaciones",J23="Baja médica",J23="Permiso retribuido",WEEKDAY(B23,2)&gt;Datos!$D$5),0,Datos!$D$4)</f>
        <v>0</v>
      </c>
      <c r="H23" s="24">
        <f t="shared" si="1"/>
        <v>0</v>
      </c>
      <c r="I23" s="25">
        <f t="shared" si="2"/>
        <v>0</v>
      </c>
      <c r="J23" s="26" t="s">
        <v>70</v>
      </c>
      <c r="K23" s="27"/>
    </row>
    <row r="24" spans="1:11" x14ac:dyDescent="0.25">
      <c r="A24" s="21" t="s">
        <v>48</v>
      </c>
      <c r="B24" s="22">
        <v>46157</v>
      </c>
      <c r="C24" s="23" t="s">
        <v>71</v>
      </c>
      <c r="D24" s="23" t="s">
        <v>72</v>
      </c>
      <c r="E24" s="23" t="s">
        <v>64</v>
      </c>
      <c r="F24" s="24">
        <f t="shared" si="0"/>
        <v>8.4166666666666661</v>
      </c>
      <c r="G24" s="24">
        <f>IF(OR(J24="Festivo",J24="Vacaciones",J24="Baja médica",J24="Permiso retribuido",WEEKDAY(B24,2)&gt;Datos!$D$5),0,Datos!$D$4)</f>
        <v>8</v>
      </c>
      <c r="H24" s="24">
        <f t="shared" si="1"/>
        <v>0.41666666666666607</v>
      </c>
      <c r="I24" s="25">
        <f t="shared" si="2"/>
        <v>0.41666666666666607</v>
      </c>
      <c r="J24" s="26" t="s">
        <v>56</v>
      </c>
      <c r="K24" s="27" t="s">
        <v>61</v>
      </c>
    </row>
    <row r="25" spans="1:11" x14ac:dyDescent="0.25">
      <c r="A25" s="28" t="s">
        <v>50</v>
      </c>
      <c r="B25" s="29">
        <v>46158</v>
      </c>
      <c r="C25" s="30"/>
      <c r="D25" s="30"/>
      <c r="E25" s="30"/>
      <c r="F25" s="31">
        <f t="shared" si="0"/>
        <v>0</v>
      </c>
      <c r="G25" s="31">
        <f>IF(OR(J25="Festivo",J25="Vacaciones",J25="Baja médica",J25="Permiso retribuido",WEEKDAY(B25,2)&gt;Datos!$D$5),0,Datos!$D$4)</f>
        <v>0</v>
      </c>
      <c r="H25" s="31">
        <f t="shared" si="1"/>
        <v>0</v>
      </c>
      <c r="I25" s="32">
        <f t="shared" si="2"/>
        <v>0</v>
      </c>
      <c r="J25" s="33"/>
      <c r="K25" s="34"/>
    </row>
    <row r="26" spans="1:11" x14ac:dyDescent="0.25">
      <c r="A26" s="28" t="s">
        <v>51</v>
      </c>
      <c r="B26" s="29">
        <v>46159</v>
      </c>
      <c r="C26" s="30"/>
      <c r="D26" s="30"/>
      <c r="E26" s="30"/>
      <c r="F26" s="31">
        <f t="shared" si="0"/>
        <v>0</v>
      </c>
      <c r="G26" s="31">
        <f>IF(OR(J26="Festivo",J26="Vacaciones",J26="Baja médica",J26="Permiso retribuido",WEEKDAY(B26,2)&gt;Datos!$D$5),0,Datos!$D$4)</f>
        <v>0</v>
      </c>
      <c r="H26" s="31">
        <f t="shared" si="1"/>
        <v>0</v>
      </c>
      <c r="I26" s="32">
        <f t="shared" si="2"/>
        <v>0</v>
      </c>
      <c r="J26" s="33"/>
      <c r="K26" s="34"/>
    </row>
    <row r="27" spans="1:11" x14ac:dyDescent="0.25">
      <c r="A27" s="21" t="s">
        <v>52</v>
      </c>
      <c r="B27" s="22">
        <v>46160</v>
      </c>
      <c r="C27" s="23" t="s">
        <v>73</v>
      </c>
      <c r="D27" s="23" t="s">
        <v>74</v>
      </c>
      <c r="E27" s="23" t="s">
        <v>55</v>
      </c>
      <c r="F27" s="24">
        <f t="shared" si="0"/>
        <v>8.8333333333333339</v>
      </c>
      <c r="G27" s="24">
        <f>IF(OR(J27="Festivo",J27="Vacaciones",J27="Baja médica",J27="Permiso retribuido",WEEKDAY(B27,2)&gt;Datos!$D$5),0,Datos!$D$4)</f>
        <v>8</v>
      </c>
      <c r="H27" s="24">
        <f t="shared" si="1"/>
        <v>0.83333333333333393</v>
      </c>
      <c r="I27" s="25">
        <f t="shared" si="2"/>
        <v>0.83333333333333393</v>
      </c>
      <c r="J27" s="26" t="s">
        <v>56</v>
      </c>
      <c r="K27" s="27" t="s">
        <v>61</v>
      </c>
    </row>
    <row r="28" spans="1:11" x14ac:dyDescent="0.25">
      <c r="A28" s="21" t="s">
        <v>57</v>
      </c>
      <c r="B28" s="22">
        <v>46161</v>
      </c>
      <c r="C28" s="23" t="s">
        <v>58</v>
      </c>
      <c r="D28" s="23" t="s">
        <v>75</v>
      </c>
      <c r="E28" s="23" t="s">
        <v>55</v>
      </c>
      <c r="F28" s="24">
        <f t="shared" si="0"/>
        <v>9.25</v>
      </c>
      <c r="G28" s="24">
        <f>IF(OR(J28="Festivo",J28="Vacaciones",J28="Baja médica",J28="Permiso retribuido",WEEKDAY(B28,2)&gt;Datos!$D$5),0,Datos!$D$4)</f>
        <v>8</v>
      </c>
      <c r="H28" s="24">
        <f t="shared" si="1"/>
        <v>1.25</v>
      </c>
      <c r="I28" s="25">
        <f t="shared" si="2"/>
        <v>1.25</v>
      </c>
      <c r="J28" s="26" t="s">
        <v>56</v>
      </c>
      <c r="K28" s="27" t="s">
        <v>76</v>
      </c>
    </row>
    <row r="29" spans="1:11" x14ac:dyDescent="0.25">
      <c r="A29" s="21" t="s">
        <v>62</v>
      </c>
      <c r="B29" s="22">
        <v>46162</v>
      </c>
      <c r="C29" s="23" t="s">
        <v>53</v>
      </c>
      <c r="D29" s="23" t="s">
        <v>69</v>
      </c>
      <c r="E29" s="23" t="s">
        <v>64</v>
      </c>
      <c r="F29" s="24">
        <f t="shared" si="0"/>
        <v>8.75</v>
      </c>
      <c r="G29" s="24">
        <f>IF(OR(J29="Festivo",J29="Vacaciones",J29="Baja médica",J29="Permiso retribuido",WEEKDAY(B29,2)&gt;Datos!$D$5),0,Datos!$D$4)</f>
        <v>8</v>
      </c>
      <c r="H29" s="24">
        <f t="shared" si="1"/>
        <v>0.75</v>
      </c>
      <c r="I29" s="25">
        <f t="shared" si="2"/>
        <v>0.75</v>
      </c>
      <c r="J29" s="26" t="s">
        <v>65</v>
      </c>
      <c r="K29" s="27"/>
    </row>
    <row r="30" spans="1:11" x14ac:dyDescent="0.25">
      <c r="A30" s="21" t="s">
        <v>66</v>
      </c>
      <c r="B30" s="22">
        <v>46163</v>
      </c>
      <c r="C30" s="23" t="s">
        <v>71</v>
      </c>
      <c r="D30" s="23" t="s">
        <v>77</v>
      </c>
      <c r="E30" s="23" t="s">
        <v>60</v>
      </c>
      <c r="F30" s="24">
        <f t="shared" si="0"/>
        <v>8.75</v>
      </c>
      <c r="G30" s="24">
        <f>IF(OR(J30="Festivo",J30="Vacaciones",J30="Baja médica",J30="Permiso retribuido",WEEKDAY(B30,2)&gt;Datos!$D$5),0,Datos!$D$4)</f>
        <v>8</v>
      </c>
      <c r="H30" s="24">
        <f t="shared" si="1"/>
        <v>0.75</v>
      </c>
      <c r="I30" s="25">
        <f t="shared" si="2"/>
        <v>0.75</v>
      </c>
      <c r="J30" s="26" t="s">
        <v>56</v>
      </c>
      <c r="K30" s="27"/>
    </row>
    <row r="31" spans="1:11" x14ac:dyDescent="0.25">
      <c r="A31" s="21" t="s">
        <v>48</v>
      </c>
      <c r="B31" s="22">
        <v>46164</v>
      </c>
      <c r="C31" s="23" t="s">
        <v>78</v>
      </c>
      <c r="D31" s="23" t="s">
        <v>79</v>
      </c>
      <c r="E31" s="23" t="s">
        <v>55</v>
      </c>
      <c r="F31" s="24">
        <f t="shared" si="0"/>
        <v>9.75</v>
      </c>
      <c r="G31" s="24">
        <f>IF(OR(J31="Festivo",J31="Vacaciones",J31="Baja médica",J31="Permiso retribuido",WEEKDAY(B31,2)&gt;Datos!$D$5),0,Datos!$D$4)</f>
        <v>8</v>
      </c>
      <c r="H31" s="24">
        <f t="shared" si="1"/>
        <v>1.75</v>
      </c>
      <c r="I31" s="25">
        <f t="shared" si="2"/>
        <v>1.75</v>
      </c>
      <c r="J31" s="26" t="s">
        <v>56</v>
      </c>
      <c r="K31" s="27"/>
    </row>
    <row r="32" spans="1:11" x14ac:dyDescent="0.25">
      <c r="A32" s="28" t="s">
        <v>50</v>
      </c>
      <c r="B32" s="29">
        <v>46165</v>
      </c>
      <c r="C32" s="30"/>
      <c r="D32" s="30"/>
      <c r="E32" s="30"/>
      <c r="F32" s="31">
        <f t="shared" si="0"/>
        <v>0</v>
      </c>
      <c r="G32" s="31">
        <f>IF(OR(J32="Festivo",J32="Vacaciones",J32="Baja médica",J32="Permiso retribuido",WEEKDAY(B32,2)&gt;Datos!$D$5),0,Datos!$D$4)</f>
        <v>0</v>
      </c>
      <c r="H32" s="31">
        <f t="shared" si="1"/>
        <v>0</v>
      </c>
      <c r="I32" s="32">
        <f t="shared" si="2"/>
        <v>0</v>
      </c>
      <c r="J32" s="33"/>
      <c r="K32" s="34"/>
    </row>
    <row r="33" spans="1:11" x14ac:dyDescent="0.25">
      <c r="A33" s="28" t="s">
        <v>51</v>
      </c>
      <c r="B33" s="29">
        <v>46166</v>
      </c>
      <c r="C33" s="30"/>
      <c r="D33" s="30"/>
      <c r="E33" s="30"/>
      <c r="F33" s="31">
        <f t="shared" si="0"/>
        <v>0</v>
      </c>
      <c r="G33" s="31">
        <f>IF(OR(J33="Festivo",J33="Vacaciones",J33="Baja médica",J33="Permiso retribuido",WEEKDAY(B33,2)&gt;Datos!$D$5),0,Datos!$D$4)</f>
        <v>0</v>
      </c>
      <c r="H33" s="31">
        <f t="shared" si="1"/>
        <v>0</v>
      </c>
      <c r="I33" s="32">
        <f t="shared" si="2"/>
        <v>0</v>
      </c>
      <c r="J33" s="33"/>
      <c r="K33" s="34"/>
    </row>
    <row r="34" spans="1:11" x14ac:dyDescent="0.25">
      <c r="A34" s="21" t="s">
        <v>52</v>
      </c>
      <c r="B34" s="22">
        <v>46167</v>
      </c>
      <c r="C34" s="23" t="s">
        <v>78</v>
      </c>
      <c r="D34" s="23" t="s">
        <v>80</v>
      </c>
      <c r="E34" s="23" t="s">
        <v>55</v>
      </c>
      <c r="F34" s="24">
        <f t="shared" si="0"/>
        <v>9</v>
      </c>
      <c r="G34" s="24">
        <f>IF(OR(J34="Festivo",J34="Vacaciones",J34="Baja médica",J34="Permiso retribuido",WEEKDAY(B34,2)&gt;Datos!$D$5),0,Datos!$D$4)</f>
        <v>8</v>
      </c>
      <c r="H34" s="24">
        <f t="shared" si="1"/>
        <v>1</v>
      </c>
      <c r="I34" s="25">
        <f t="shared" si="2"/>
        <v>1</v>
      </c>
      <c r="J34" s="26" t="s">
        <v>56</v>
      </c>
      <c r="K34" s="27"/>
    </row>
    <row r="35" spans="1:11" x14ac:dyDescent="0.25">
      <c r="A35" s="21" t="s">
        <v>57</v>
      </c>
      <c r="B35" s="22">
        <v>46168</v>
      </c>
      <c r="C35" s="23"/>
      <c r="D35" s="23"/>
      <c r="E35" s="23"/>
      <c r="F35" s="24">
        <f t="shared" si="0"/>
        <v>0</v>
      </c>
      <c r="G35" s="24">
        <f>IF(OR(J35="Festivo",J35="Vacaciones",J35="Baja médica",J35="Permiso retribuido",WEEKDAY(B35,2)&gt;Datos!$D$5),0,Datos!$D$4)</f>
        <v>0</v>
      </c>
      <c r="H35" s="24">
        <f t="shared" si="1"/>
        <v>0</v>
      </c>
      <c r="I35" s="25">
        <f t="shared" si="2"/>
        <v>0</v>
      </c>
      <c r="J35" s="26" t="s">
        <v>81</v>
      </c>
      <c r="K35" s="27"/>
    </row>
    <row r="36" spans="1:11" x14ac:dyDescent="0.25">
      <c r="A36" s="21" t="s">
        <v>62</v>
      </c>
      <c r="B36" s="22">
        <v>46169</v>
      </c>
      <c r="C36" s="23" t="s">
        <v>53</v>
      </c>
      <c r="D36" s="23" t="s">
        <v>59</v>
      </c>
      <c r="E36" s="23" t="s">
        <v>64</v>
      </c>
      <c r="F36" s="24">
        <f t="shared" si="0"/>
        <v>8.4166666666666679</v>
      </c>
      <c r="G36" s="24">
        <f>IF(OR(J36="Festivo",J36="Vacaciones",J36="Baja médica",J36="Permiso retribuido",WEEKDAY(B36,2)&gt;Datos!$D$5),0,Datos!$D$4)</f>
        <v>8</v>
      </c>
      <c r="H36" s="24">
        <f t="shared" si="1"/>
        <v>0.41666666666666785</v>
      </c>
      <c r="I36" s="25">
        <f t="shared" si="2"/>
        <v>0.41666666666666785</v>
      </c>
      <c r="J36" s="26" t="s">
        <v>56</v>
      </c>
      <c r="K36" s="27" t="s">
        <v>61</v>
      </c>
    </row>
    <row r="37" spans="1:11" x14ac:dyDescent="0.25">
      <c r="A37" s="21" t="s">
        <v>66</v>
      </c>
      <c r="B37" s="22">
        <v>46170</v>
      </c>
      <c r="C37" s="23" t="s">
        <v>58</v>
      </c>
      <c r="D37" s="23" t="s">
        <v>74</v>
      </c>
      <c r="E37" s="23" t="s">
        <v>55</v>
      </c>
      <c r="F37" s="24">
        <f t="shared" si="0"/>
        <v>9.0000000000000018</v>
      </c>
      <c r="G37" s="24">
        <f>IF(OR(J37="Festivo",J37="Vacaciones",J37="Baja médica",J37="Permiso retribuido",WEEKDAY(B37,2)&gt;Datos!$D$5),0,Datos!$D$4)</f>
        <v>8</v>
      </c>
      <c r="H37" s="24">
        <f t="shared" si="1"/>
        <v>1.0000000000000018</v>
      </c>
      <c r="I37" s="25">
        <f t="shared" si="2"/>
        <v>1.0000000000000018</v>
      </c>
      <c r="J37" s="26" t="s">
        <v>56</v>
      </c>
      <c r="K37" s="27" t="s">
        <v>82</v>
      </c>
    </row>
    <row r="38" spans="1:11" x14ac:dyDescent="0.25">
      <c r="A38" s="21" t="s">
        <v>48</v>
      </c>
      <c r="B38" s="22">
        <v>46171</v>
      </c>
      <c r="C38" s="23" t="s">
        <v>83</v>
      </c>
      <c r="D38" s="23" t="s">
        <v>84</v>
      </c>
      <c r="E38" s="23" t="s">
        <v>60</v>
      </c>
      <c r="F38" s="24">
        <f t="shared" si="0"/>
        <v>8.1666666666666679</v>
      </c>
      <c r="G38" s="24">
        <f>IF(OR(J38="Festivo",J38="Vacaciones",J38="Baja médica",J38="Permiso retribuido",WEEKDAY(B38,2)&gt;Datos!$D$5),0,Datos!$D$4)</f>
        <v>8</v>
      </c>
      <c r="H38" s="24">
        <f t="shared" si="1"/>
        <v>0.16666666666666785</v>
      </c>
      <c r="I38" s="25">
        <f t="shared" si="2"/>
        <v>0.16666666666666785</v>
      </c>
      <c r="J38" s="26" t="s">
        <v>56</v>
      </c>
      <c r="K38" s="27" t="s">
        <v>61</v>
      </c>
    </row>
    <row r="39" spans="1:11" x14ac:dyDescent="0.25">
      <c r="A39" s="28" t="s">
        <v>50</v>
      </c>
      <c r="B39" s="29">
        <v>46172</v>
      </c>
      <c r="C39" s="30"/>
      <c r="D39" s="30"/>
      <c r="E39" s="30"/>
      <c r="F39" s="31">
        <f t="shared" si="0"/>
        <v>0</v>
      </c>
      <c r="G39" s="31">
        <f>IF(OR(J39="Festivo",J39="Vacaciones",J39="Baja médica",J39="Permiso retribuido",WEEKDAY(B39,2)&gt;Datos!$D$5),0,Datos!$D$4)</f>
        <v>0</v>
      </c>
      <c r="H39" s="31">
        <f t="shared" si="1"/>
        <v>0</v>
      </c>
      <c r="I39" s="32">
        <f t="shared" si="2"/>
        <v>0</v>
      </c>
      <c r="J39" s="33"/>
      <c r="K39" s="34"/>
    </row>
    <row r="40" spans="1:11" x14ac:dyDescent="0.25">
      <c r="A40" s="28" t="s">
        <v>51</v>
      </c>
      <c r="B40" s="29">
        <v>46173</v>
      </c>
      <c r="C40" s="30"/>
      <c r="D40" s="30"/>
      <c r="E40" s="30"/>
      <c r="F40" s="31">
        <f t="shared" si="0"/>
        <v>0</v>
      </c>
      <c r="G40" s="31">
        <f>IF(OR(J40="Festivo",J40="Vacaciones",J40="Baja médica",J40="Permiso retribuido",WEEKDAY(B40,2)&gt;Datos!$D$5),0,Datos!$D$4)</f>
        <v>0</v>
      </c>
      <c r="H40" s="31">
        <f t="shared" si="1"/>
        <v>0</v>
      </c>
      <c r="I40" s="32">
        <f t="shared" si="2"/>
        <v>0</v>
      </c>
      <c r="J40" s="33"/>
      <c r="K40" s="34"/>
    </row>
    <row r="41" spans="1:11" ht="21.75" customHeight="1" x14ac:dyDescent="0.25">
      <c r="A41" s="6" t="s">
        <v>85</v>
      </c>
      <c r="B41" s="6"/>
      <c r="C41" s="6"/>
      <c r="D41" s="6"/>
      <c r="E41" s="6"/>
      <c r="F41" s="35">
        <f>SUM(F10:F40)</f>
        <v>141.08333333333334</v>
      </c>
      <c r="G41" s="35">
        <f>SUM(G10:G40)</f>
        <v>128</v>
      </c>
      <c r="H41" s="35">
        <f>SUM(H10:H40)</f>
        <v>13.083333333333339</v>
      </c>
      <c r="I41" s="36">
        <f>SUM(I10:I40)</f>
        <v>13.083333333333339</v>
      </c>
      <c r="J41" s="37"/>
      <c r="K41" s="37"/>
    </row>
    <row r="43" spans="1:11" ht="15.75" x14ac:dyDescent="0.25">
      <c r="A43" s="5" t="s">
        <v>86</v>
      </c>
      <c r="B43" s="5"/>
      <c r="C43" s="5"/>
      <c r="D43" s="5"/>
    </row>
    <row r="44" spans="1:11" x14ac:dyDescent="0.25">
      <c r="A44" s="4" t="s">
        <v>87</v>
      </c>
      <c r="B44" s="4"/>
      <c r="C44" s="4"/>
      <c r="D44" s="38">
        <f>F41</f>
        <v>141.08333333333334</v>
      </c>
    </row>
    <row r="45" spans="1:11" x14ac:dyDescent="0.25">
      <c r="A45" s="4" t="s">
        <v>88</v>
      </c>
      <c r="B45" s="4"/>
      <c r="C45" s="4"/>
      <c r="D45" s="38">
        <f>G41</f>
        <v>128</v>
      </c>
    </row>
    <row r="46" spans="1:11" x14ac:dyDescent="0.25">
      <c r="A46" s="4" t="s">
        <v>89</v>
      </c>
      <c r="B46" s="4"/>
      <c r="C46" s="4"/>
      <c r="D46" s="38">
        <f>H41</f>
        <v>13.083333333333339</v>
      </c>
    </row>
    <row r="47" spans="1:11" x14ac:dyDescent="0.25">
      <c r="A47" s="4" t="s">
        <v>90</v>
      </c>
      <c r="B47" s="4"/>
      <c r="C47" s="4"/>
      <c r="D47" s="39">
        <f>I41</f>
        <v>13.083333333333339</v>
      </c>
    </row>
    <row r="48" spans="1:11" x14ac:dyDescent="0.25">
      <c r="A48" s="4" t="s">
        <v>91</v>
      </c>
      <c r="B48" s="4"/>
      <c r="C48" s="4"/>
      <c r="D48" s="40">
        <f>COUNTIF(J10:J40,"Normal")+COUNTIF(J10:J40,"Teletrabajo")</f>
        <v>16</v>
      </c>
    </row>
    <row r="49" spans="1:9" x14ac:dyDescent="0.25">
      <c r="A49" s="4" t="s">
        <v>92</v>
      </c>
      <c r="B49" s="4"/>
      <c r="C49" s="4"/>
      <c r="D49" s="40">
        <f>COUNTIF(J10:J40,"Vacaciones")</f>
        <v>3</v>
      </c>
    </row>
    <row r="50" spans="1:9" x14ac:dyDescent="0.25">
      <c r="A50" s="4" t="s">
        <v>93</v>
      </c>
      <c r="B50" s="4"/>
      <c r="C50" s="4"/>
      <c r="D50" s="40">
        <f>COUNTIF(J10:J40,"Baja médica")</f>
        <v>1</v>
      </c>
    </row>
    <row r="51" spans="1:9" x14ac:dyDescent="0.25">
      <c r="A51" s="3"/>
      <c r="B51" s="3"/>
      <c r="C51" s="3"/>
      <c r="D51" s="3"/>
      <c r="F51" s="3"/>
      <c r="G51" s="3"/>
      <c r="H51" s="3"/>
      <c r="I51" s="3"/>
    </row>
    <row r="52" spans="1:9" x14ac:dyDescent="0.25">
      <c r="A52" s="15" t="s">
        <v>94</v>
      </c>
      <c r="F52" s="15" t="s">
        <v>95</v>
      </c>
    </row>
  </sheetData>
  <mergeCells count="19">
    <mergeCell ref="A49:C49"/>
    <mergeCell ref="A50:C50"/>
    <mergeCell ref="A51:D51"/>
    <mergeCell ref="F51:I51"/>
    <mergeCell ref="C4:G4"/>
    <mergeCell ref="C5:G5"/>
    <mergeCell ref="C6:G6"/>
    <mergeCell ref="A44:C44"/>
    <mergeCell ref="A45:C45"/>
    <mergeCell ref="A46:C46"/>
    <mergeCell ref="A47:C47"/>
    <mergeCell ref="A48:C48"/>
    <mergeCell ref="A1:K1"/>
    <mergeCell ref="A2:K2"/>
    <mergeCell ref="A41:E41"/>
    <mergeCell ref="A43:D43"/>
    <mergeCell ref="J4:K4"/>
    <mergeCell ref="J5:K5"/>
    <mergeCell ref="J6:K6"/>
  </mergeCells>
  <conditionalFormatting sqref="H10:H40">
    <cfRule type="cellIs" dxfId="2" priority="4" operator="greaterThan">
      <formula>0.001</formula>
    </cfRule>
  </conditionalFormatting>
  <conditionalFormatting sqref="I10:I40">
    <cfRule type="cellIs" dxfId="1" priority="2" operator="greaterThan">
      <formula>0.001</formula>
    </cfRule>
    <cfRule type="cellIs" dxfId="0" priority="3" operator="lessThan">
      <formula>-0.001</formula>
    </cfRule>
  </conditionalFormatting>
  <dataValidations count="1">
    <dataValidation type="time" allowBlank="1" errorTitle="Hora no válida" error="Introduce una hora válida en formato hh:mm (entre 00:00 y 23:59)." sqref="C10:E40" xr:uid="{00000000-0002-0000-0100-000001000000}">
      <formula1>0</formula1>
      <formula2>1</formula2>
    </dataValidation>
  </dataValidations>
  <pageMargins left="0.75" right="0.75" top="1" bottom="1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100-000000000000}">
          <x14:formula1>
            <xm:f>Datos!$A$4:$A$11</xm:f>
          </x14:formula1>
          <x14:formula2>
            <xm:f>0</xm:f>
          </x14:formula2>
          <xm:sqref>J10:J40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28"/>
  <sheetViews>
    <sheetView showGridLines="0" zoomScaleNormal="100" workbookViewId="0"/>
  </sheetViews>
  <sheetFormatPr baseColWidth="10" defaultColWidth="8.7109375" defaultRowHeight="15" x14ac:dyDescent="0.25"/>
  <cols>
    <col min="1" max="1" width="3" customWidth="1"/>
    <col min="2" max="2" width="95" customWidth="1"/>
    <col min="3" max="3" width="3" customWidth="1"/>
  </cols>
  <sheetData>
    <row r="2" spans="2:2" ht="26.25" x14ac:dyDescent="0.4">
      <c r="B2" s="9" t="s">
        <v>0</v>
      </c>
    </row>
    <row r="3" spans="2:2" x14ac:dyDescent="0.25">
      <c r="B3" s="10" t="s">
        <v>1</v>
      </c>
    </row>
    <row r="5" spans="2:2" ht="15.75" x14ac:dyDescent="0.25">
      <c r="B5" s="11" t="s">
        <v>2</v>
      </c>
    </row>
    <row r="6" spans="2:2" ht="27.75" customHeight="1" x14ac:dyDescent="0.25">
      <c r="B6" s="12" t="s">
        <v>3</v>
      </c>
    </row>
    <row r="8" spans="2:2" ht="15.75" x14ac:dyDescent="0.25">
      <c r="B8" s="11" t="s">
        <v>4</v>
      </c>
    </row>
    <row r="9" spans="2:2" ht="27.75" customHeight="1" x14ac:dyDescent="0.25">
      <c r="B9" s="12" t="s">
        <v>5</v>
      </c>
    </row>
    <row r="10" spans="2:2" ht="27.75" customHeight="1" x14ac:dyDescent="0.25">
      <c r="B10" s="12" t="s">
        <v>6</v>
      </c>
    </row>
    <row r="11" spans="2:2" ht="27.75" customHeight="1" x14ac:dyDescent="0.25">
      <c r="B11" s="12" t="s">
        <v>7</v>
      </c>
    </row>
    <row r="13" spans="2:2" ht="15.75" x14ac:dyDescent="0.25">
      <c r="B13" s="11" t="s">
        <v>8</v>
      </c>
    </row>
    <row r="14" spans="2:2" ht="27.75" customHeight="1" x14ac:dyDescent="0.25">
      <c r="B14" s="12" t="s">
        <v>9</v>
      </c>
    </row>
    <row r="15" spans="2:2" ht="27.75" customHeight="1" x14ac:dyDescent="0.25">
      <c r="B15" s="12" t="s">
        <v>10</v>
      </c>
    </row>
    <row r="16" spans="2:2" ht="27.75" customHeight="1" x14ac:dyDescent="0.25">
      <c r="B16" s="12" t="s">
        <v>11</v>
      </c>
    </row>
    <row r="17" spans="2:2" ht="27.75" customHeight="1" x14ac:dyDescent="0.25">
      <c r="B17" s="12" t="s">
        <v>12</v>
      </c>
    </row>
    <row r="18" spans="2:2" ht="27.75" customHeight="1" x14ac:dyDescent="0.25">
      <c r="B18" s="12" t="s">
        <v>13</v>
      </c>
    </row>
    <row r="20" spans="2:2" ht="15.75" x14ac:dyDescent="0.25">
      <c r="B20" s="11" t="s">
        <v>14</v>
      </c>
    </row>
    <row r="21" spans="2:2" ht="27.75" customHeight="1" x14ac:dyDescent="0.25">
      <c r="B21" s="12" t="s">
        <v>15</v>
      </c>
    </row>
    <row r="22" spans="2:2" ht="27.75" customHeight="1" x14ac:dyDescent="0.25">
      <c r="B22" s="12" t="s">
        <v>16</v>
      </c>
    </row>
    <row r="24" spans="2:2" ht="15.75" x14ac:dyDescent="0.25">
      <c r="B24" s="11" t="s">
        <v>17</v>
      </c>
    </row>
    <row r="25" spans="2:2" ht="27.75" customHeight="1" x14ac:dyDescent="0.25">
      <c r="B25" s="12" t="s">
        <v>18</v>
      </c>
    </row>
    <row r="28" spans="2:2" x14ac:dyDescent="0.25">
      <c r="B28" s="13" t="s">
        <v>19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1"/>
  <sheetViews>
    <sheetView showGridLines="0" zoomScaleNormal="100" workbookViewId="0"/>
  </sheetViews>
  <sheetFormatPr baseColWidth="10" defaultColWidth="8.7109375" defaultRowHeight="15" x14ac:dyDescent="0.25"/>
  <cols>
    <col min="1" max="1" width="26" customWidth="1"/>
    <col min="3" max="3" width="28" customWidth="1"/>
    <col min="4" max="4" width="10" customWidth="1"/>
  </cols>
  <sheetData>
    <row r="1" spans="1:4" ht="16.5" x14ac:dyDescent="0.25">
      <c r="A1" s="41" t="s">
        <v>96</v>
      </c>
    </row>
    <row r="3" spans="1:4" x14ac:dyDescent="0.25">
      <c r="A3" s="42" t="s">
        <v>97</v>
      </c>
      <c r="C3" s="42" t="s">
        <v>98</v>
      </c>
    </row>
    <row r="4" spans="1:4" x14ac:dyDescent="0.25">
      <c r="A4" s="43" t="s">
        <v>56</v>
      </c>
      <c r="C4" s="44" t="s">
        <v>99</v>
      </c>
      <c r="D4" s="45">
        <v>8</v>
      </c>
    </row>
    <row r="5" spans="1:4" x14ac:dyDescent="0.25">
      <c r="A5" s="43" t="s">
        <v>65</v>
      </c>
      <c r="C5" s="44" t="s">
        <v>100</v>
      </c>
      <c r="D5" s="45">
        <v>5</v>
      </c>
    </row>
    <row r="6" spans="1:4" x14ac:dyDescent="0.25">
      <c r="A6" s="43" t="s">
        <v>70</v>
      </c>
    </row>
    <row r="7" spans="1:4" x14ac:dyDescent="0.25">
      <c r="A7" s="43" t="s">
        <v>49</v>
      </c>
    </row>
    <row r="8" spans="1:4" x14ac:dyDescent="0.25">
      <c r="A8" s="43" t="s">
        <v>81</v>
      </c>
    </row>
    <row r="9" spans="1:4" x14ac:dyDescent="0.25">
      <c r="A9" s="43" t="s">
        <v>101</v>
      </c>
    </row>
    <row r="10" spans="1:4" x14ac:dyDescent="0.25">
      <c r="A10" s="43" t="s">
        <v>102</v>
      </c>
    </row>
    <row r="11" spans="1:4" x14ac:dyDescent="0.25">
      <c r="A11" s="43" t="s">
        <v>103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9"/>
  <sheetViews>
    <sheetView showGridLines="0" zoomScaleNormal="100" workbookViewId="0"/>
  </sheetViews>
  <sheetFormatPr baseColWidth="10" defaultColWidth="8.7109375" defaultRowHeight="15" x14ac:dyDescent="0.25"/>
  <cols>
    <col min="1" max="1" width="14" customWidth="1"/>
    <col min="2" max="6" width="16" customWidth="1"/>
  </cols>
  <sheetData>
    <row r="1" spans="1:6" ht="30" customHeight="1" x14ac:dyDescent="0.25">
      <c r="A1" s="2" t="s">
        <v>104</v>
      </c>
      <c r="B1" s="2"/>
      <c r="C1" s="2"/>
      <c r="D1" s="2"/>
      <c r="E1" s="2"/>
      <c r="F1" s="2"/>
    </row>
    <row r="2" spans="1:6" x14ac:dyDescent="0.25">
      <c r="A2" s="7" t="s">
        <v>105</v>
      </c>
      <c r="B2" s="7"/>
      <c r="C2" s="7"/>
      <c r="D2" s="7"/>
      <c r="E2" s="7"/>
      <c r="F2" s="7"/>
    </row>
    <row r="4" spans="1:6" x14ac:dyDescent="0.25">
      <c r="A4" s="46" t="s">
        <v>106</v>
      </c>
      <c r="B4" s="46" t="s">
        <v>107</v>
      </c>
      <c r="C4" s="46" t="s">
        <v>108</v>
      </c>
      <c r="D4" s="46" t="s">
        <v>109</v>
      </c>
      <c r="E4" s="46" t="s">
        <v>110</v>
      </c>
      <c r="F4" s="46" t="s">
        <v>111</v>
      </c>
    </row>
    <row r="5" spans="1:6" x14ac:dyDescent="0.25">
      <c r="A5" s="47" t="s">
        <v>112</v>
      </c>
      <c r="B5" s="24">
        <v>0</v>
      </c>
      <c r="C5" s="24">
        <v>0</v>
      </c>
      <c r="D5" s="24">
        <v>0</v>
      </c>
      <c r="E5" s="25">
        <v>0</v>
      </c>
      <c r="F5" s="48">
        <v>0</v>
      </c>
    </row>
    <row r="6" spans="1:6" x14ac:dyDescent="0.25">
      <c r="A6" s="49" t="s">
        <v>113</v>
      </c>
      <c r="B6" s="50">
        <v>0</v>
      </c>
      <c r="C6" s="50">
        <v>0</v>
      </c>
      <c r="D6" s="50">
        <v>0</v>
      </c>
      <c r="E6" s="51">
        <v>0</v>
      </c>
      <c r="F6" s="52">
        <v>0</v>
      </c>
    </row>
    <row r="7" spans="1:6" x14ac:dyDescent="0.25">
      <c r="A7" s="47" t="s">
        <v>114</v>
      </c>
      <c r="B7" s="24">
        <v>0</v>
      </c>
      <c r="C7" s="24">
        <v>0</v>
      </c>
      <c r="D7" s="24">
        <v>0</v>
      </c>
      <c r="E7" s="25">
        <v>0</v>
      </c>
      <c r="F7" s="48">
        <v>0</v>
      </c>
    </row>
    <row r="8" spans="1:6" x14ac:dyDescent="0.25">
      <c r="A8" s="49" t="s">
        <v>115</v>
      </c>
      <c r="B8" s="50">
        <v>0</v>
      </c>
      <c r="C8" s="50">
        <v>0</v>
      </c>
      <c r="D8" s="50">
        <v>0</v>
      </c>
      <c r="E8" s="51">
        <v>0</v>
      </c>
      <c r="F8" s="52">
        <v>0</v>
      </c>
    </row>
    <row r="9" spans="1:6" x14ac:dyDescent="0.25">
      <c r="A9" s="47" t="s">
        <v>34</v>
      </c>
      <c r="B9" s="24">
        <f>'Registro Mensual'!F41</f>
        <v>141.08333333333334</v>
      </c>
      <c r="C9" s="24">
        <f>'Registro Mensual'!G41</f>
        <v>128</v>
      </c>
      <c r="D9" s="24">
        <f>'Registro Mensual'!H41</f>
        <v>13.083333333333339</v>
      </c>
      <c r="E9" s="25">
        <f>'Registro Mensual'!I41</f>
        <v>13.083333333333339</v>
      </c>
      <c r="F9" s="48">
        <f>'Registro Mensual'!D48</f>
        <v>16</v>
      </c>
    </row>
    <row r="10" spans="1:6" x14ac:dyDescent="0.25">
      <c r="A10" s="49" t="s">
        <v>116</v>
      </c>
      <c r="B10" s="50">
        <v>0</v>
      </c>
      <c r="C10" s="50">
        <v>0</v>
      </c>
      <c r="D10" s="50">
        <v>0</v>
      </c>
      <c r="E10" s="51">
        <v>0</v>
      </c>
      <c r="F10" s="52">
        <v>0</v>
      </c>
    </row>
    <row r="11" spans="1:6" x14ac:dyDescent="0.25">
      <c r="A11" s="47" t="s">
        <v>117</v>
      </c>
      <c r="B11" s="24">
        <v>0</v>
      </c>
      <c r="C11" s="24">
        <v>0</v>
      </c>
      <c r="D11" s="24">
        <v>0</v>
      </c>
      <c r="E11" s="25">
        <v>0</v>
      </c>
      <c r="F11" s="48">
        <v>0</v>
      </c>
    </row>
    <row r="12" spans="1:6" x14ac:dyDescent="0.25">
      <c r="A12" s="49" t="s">
        <v>118</v>
      </c>
      <c r="B12" s="50">
        <v>0</v>
      </c>
      <c r="C12" s="50">
        <v>0</v>
      </c>
      <c r="D12" s="50">
        <v>0</v>
      </c>
      <c r="E12" s="51">
        <v>0</v>
      </c>
      <c r="F12" s="52">
        <v>0</v>
      </c>
    </row>
    <row r="13" spans="1:6" x14ac:dyDescent="0.25">
      <c r="A13" s="47" t="s">
        <v>119</v>
      </c>
      <c r="B13" s="24">
        <v>0</v>
      </c>
      <c r="C13" s="24">
        <v>0</v>
      </c>
      <c r="D13" s="24">
        <v>0</v>
      </c>
      <c r="E13" s="25">
        <v>0</v>
      </c>
      <c r="F13" s="48">
        <v>0</v>
      </c>
    </row>
    <row r="14" spans="1:6" x14ac:dyDescent="0.25">
      <c r="A14" s="49" t="s">
        <v>120</v>
      </c>
      <c r="B14" s="50">
        <v>0</v>
      </c>
      <c r="C14" s="50">
        <v>0</v>
      </c>
      <c r="D14" s="50">
        <v>0</v>
      </c>
      <c r="E14" s="51">
        <v>0</v>
      </c>
      <c r="F14" s="52">
        <v>0</v>
      </c>
    </row>
    <row r="15" spans="1:6" x14ac:dyDescent="0.25">
      <c r="A15" s="47" t="s">
        <v>121</v>
      </c>
      <c r="B15" s="24">
        <v>0</v>
      </c>
      <c r="C15" s="24">
        <v>0</v>
      </c>
      <c r="D15" s="24">
        <v>0</v>
      </c>
      <c r="E15" s="25">
        <v>0</v>
      </c>
      <c r="F15" s="48">
        <v>0</v>
      </c>
    </row>
    <row r="16" spans="1:6" x14ac:dyDescent="0.25">
      <c r="A16" s="49" t="s">
        <v>122</v>
      </c>
      <c r="B16" s="50">
        <v>0</v>
      </c>
      <c r="C16" s="50">
        <v>0</v>
      </c>
      <c r="D16" s="50">
        <v>0</v>
      </c>
      <c r="E16" s="51">
        <v>0</v>
      </c>
      <c r="F16" s="52">
        <v>0</v>
      </c>
    </row>
    <row r="17" spans="1:6" x14ac:dyDescent="0.25">
      <c r="A17" s="53" t="s">
        <v>85</v>
      </c>
      <c r="B17" s="35">
        <f>SUM(B5:B16)</f>
        <v>141.08333333333334</v>
      </c>
      <c r="C17" s="35">
        <f>SUM(C5:C16)</f>
        <v>128</v>
      </c>
      <c r="D17" s="35">
        <f>SUM(D5:D16)</f>
        <v>13.083333333333339</v>
      </c>
      <c r="E17" s="36">
        <f>SUM(E5:E16)</f>
        <v>13.083333333333339</v>
      </c>
      <c r="F17" s="54">
        <f>SUM(F5:F16)</f>
        <v>16</v>
      </c>
    </row>
    <row r="19" spans="1:6" x14ac:dyDescent="0.25">
      <c r="A19" s="1" t="s">
        <v>123</v>
      </c>
      <c r="B19" s="1"/>
      <c r="C19" s="1"/>
      <c r="D19" s="1"/>
      <c r="E19" s="1"/>
      <c r="F19" s="1"/>
    </row>
  </sheetData>
  <mergeCells count="3">
    <mergeCell ref="A1:F1"/>
    <mergeCell ref="A2:F2"/>
    <mergeCell ref="A19:F19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Registro Mensual</vt:lpstr>
      <vt:lpstr>Instrucciones</vt:lpstr>
      <vt:lpstr>Datos</vt:lpstr>
      <vt:lpstr>Resumen Anual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Sergio Jiménez Canales</cp:lastModifiedBy>
  <cp:revision>0</cp:revision>
  <dcterms:created xsi:type="dcterms:W3CDTF">2026-05-28T07:13:25Z</dcterms:created>
  <dcterms:modified xsi:type="dcterms:W3CDTF">2026-05-28T14:39:18Z</dcterms:modified>
  <dc:language>en-US</dc:language>
</cp:coreProperties>
</file>