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illa de turnos de enfermería\"/>
    </mc:Choice>
  </mc:AlternateContent>
  <xr:revisionPtr revIDLastSave="0" documentId="8_{13723A44-34DD-4E81-BB97-36A0B6E557B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nel" sheetId="1" r:id="rId1"/>
    <sheet name="Medicamentos" sheetId="2" r:id="rId2"/>
    <sheet name="Registro" sheetId="3" r:id="rId3"/>
  </sheets>
  <definedNames>
    <definedName name="_xlnm.Print_Titles" localSheetId="1">Medicamentos!$5:$5</definedName>
    <definedName name="_xlnm.Print_Titles" localSheetId="2">'Registro'!$5:$5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2" i="3" l="1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S12" i="2"/>
  <c r="R12" i="2"/>
  <c r="Q12" i="2"/>
  <c r="P12" i="2"/>
  <c r="I12" i="2"/>
  <c r="Q11" i="2"/>
  <c r="P11" i="2"/>
  <c r="I11" i="2"/>
  <c r="Q10" i="2"/>
  <c r="P10" i="2"/>
  <c r="I10" i="2"/>
  <c r="Q9" i="2"/>
  <c r="P9" i="2"/>
  <c r="I9" i="2"/>
  <c r="Q8" i="2"/>
  <c r="R8" i="2" s="1"/>
  <c r="S8" i="2" s="1"/>
  <c r="P8" i="2"/>
  <c r="I8" i="2"/>
  <c r="Q7" i="2"/>
  <c r="P7" i="2"/>
  <c r="I7" i="2"/>
  <c r="Q6" i="2"/>
  <c r="P6" i="2"/>
  <c r="I6" i="2"/>
  <c r="F13" i="1"/>
  <c r="B13" i="1"/>
  <c r="C7" i="1"/>
  <c r="D13" i="1" l="1"/>
  <c r="R9" i="2"/>
  <c r="S9" i="2" s="1"/>
  <c r="R10" i="2"/>
  <c r="S10" i="2" s="1"/>
  <c r="R6" i="2"/>
  <c r="S6" i="2" s="1"/>
  <c r="R7" i="2"/>
  <c r="S7" i="2" s="1"/>
  <c r="R11" i="2"/>
  <c r="S11" i="2" s="1"/>
</calcChain>
</file>

<file path=xl/sharedStrings.xml><?xml version="1.0" encoding="utf-8"?>
<sst xmlns="http://schemas.openxmlformats.org/spreadsheetml/2006/main" count="483" uniqueCount="150">
  <si>
    <t>PLANILLA DE MEDICAMENTOS</t>
  </si>
  <si>
    <t>Control integral del tratamiento farmacológico — seguimiento de dosis, stock y adherencia</t>
  </si>
  <si>
    <t xml:space="preserve">  DATOS DEL PACIENTE</t>
  </si>
  <si>
    <t>Nombre completo:</t>
  </si>
  <si>
    <t>María Fernández Soler</t>
  </si>
  <si>
    <t>Fecha de nacimiento:</t>
  </si>
  <si>
    <t>Edad:</t>
  </si>
  <si>
    <t>Grupo sanguíneo:</t>
  </si>
  <si>
    <t>A+</t>
  </si>
  <si>
    <t>Médico de cabecera:</t>
  </si>
  <si>
    <t>Dra. Laura Méndez</t>
  </si>
  <si>
    <t>Centro de salud:</t>
  </si>
  <si>
    <t>C.S. Los Robles</t>
  </si>
  <si>
    <t>Alergias conocidas:</t>
  </si>
  <si>
    <t>Penicilina, frutos secos</t>
  </si>
  <si>
    <t>Contacto urgencia:</t>
  </si>
  <si>
    <t>Carlos Fernández — 600 123 456</t>
  </si>
  <si>
    <t xml:space="preserve">  INDICADORES DEL TRATAMIENTO</t>
  </si>
  <si>
    <t>Medicamentos activos</t>
  </si>
  <si>
    <t>Dosis programadas hoy</t>
  </si>
  <si>
    <t>Adherencia última semana</t>
  </si>
  <si>
    <t>tratamientos en curso</t>
  </si>
  <si>
    <t>tomas para el día actual</t>
  </si>
  <si>
    <t>% de cumplimiento</t>
  </si>
  <si>
    <t xml:space="preserve">  TOMAS PROGRAMADAS PARA HOY</t>
  </si>
  <si>
    <t>Hora</t>
  </si>
  <si>
    <t>Medicamento</t>
  </si>
  <si>
    <t>Dosis</t>
  </si>
  <si>
    <t>Vía</t>
  </si>
  <si>
    <t>Indicación</t>
  </si>
  <si>
    <t>Notas</t>
  </si>
  <si>
    <t>08:00</t>
  </si>
  <si>
    <t>Enalapril 10 mg</t>
  </si>
  <si>
    <t>1 comprimido</t>
  </si>
  <si>
    <t>Oral</t>
  </si>
  <si>
    <t>Hipertensión arterial</t>
  </si>
  <si>
    <t>En ayunas</t>
  </si>
  <si>
    <t>Atorvastatina 20 mg</t>
  </si>
  <si>
    <t>Colesterol alto</t>
  </si>
  <si>
    <t>Con desayuno</t>
  </si>
  <si>
    <t>Omeprazol 20 mg</t>
  </si>
  <si>
    <t>1 cápsula</t>
  </si>
  <si>
    <t>Protección gástrica</t>
  </si>
  <si>
    <t>20 min antes del desayuno</t>
  </si>
  <si>
    <t>14:00</t>
  </si>
  <si>
    <t>Metformina 850 mg</t>
  </si>
  <si>
    <t>Diabetes tipo 2</t>
  </si>
  <si>
    <t>Después de comer</t>
  </si>
  <si>
    <t>Aspirina 100 mg</t>
  </si>
  <si>
    <t>Prevención cardiovascular</t>
  </si>
  <si>
    <t>Con comida</t>
  </si>
  <si>
    <t>22:00</t>
  </si>
  <si>
    <t>Después de cenar</t>
  </si>
  <si>
    <t>Vitamina D3 1000 UI</t>
  </si>
  <si>
    <t>Déficit vitamínico</t>
  </si>
  <si>
    <t>Con grasa para mejor absorción</t>
  </si>
  <si>
    <t>ℹ  Cómo usar esta planilla:</t>
  </si>
  <si>
    <t>1.  Define cada medicamento en la hoja «Medicamentos» (nombre, dosis, frecuencia, stock inicial...).</t>
  </si>
  <si>
    <t>2.  Registra cada toma en la hoja «Registro» (selecciona el medicamento del desplegable y marca el estado).</t>
  </si>
  <si>
    <t>3.  El stock restante, los días de tratamiento y los indicadores de este panel se actualizan automáticamente.</t>
  </si>
  <si>
    <t>4.  Las alertas de stock bajo (≤ 7 días) aparecerán resaltadas en rojo en la hoja «Medicamentos».</t>
  </si>
  <si>
    <t>CATÁLOGO DE MEDICAMENTOS</t>
  </si>
  <si>
    <t>Define aquí cada medicamento. Los campos en blanco son entradas; los campos sombreados se calculan solos.</t>
  </si>
  <si>
    <t>ID</t>
  </si>
  <si>
    <t>Principio activo</t>
  </si>
  <si>
    <t>Presentación</t>
  </si>
  <si>
    <t>Frecuencia</t>
  </si>
  <si>
    <t>Dosis/día</t>
  </si>
  <si>
    <t>Horario</t>
  </si>
  <si>
    <t>Inicio</t>
  </si>
  <si>
    <t>Fin</t>
  </si>
  <si>
    <t>Médico prescriptor</t>
  </si>
  <si>
    <t>Stock inicial</t>
  </si>
  <si>
    <t>Días desde inicio</t>
  </si>
  <si>
    <t>Stock restante</t>
  </si>
  <si>
    <t>Días restantes</t>
  </si>
  <si>
    <t>Estado stock</t>
  </si>
  <si>
    <t>Activo</t>
  </si>
  <si>
    <t>Enalapril maleato</t>
  </si>
  <si>
    <t>Comprimidos</t>
  </si>
  <si>
    <t>10 mg</t>
  </si>
  <si>
    <t>Cada 24 h</t>
  </si>
  <si>
    <t>Sí</t>
  </si>
  <si>
    <t>Metformina HCl</t>
  </si>
  <si>
    <t>850 mg</t>
  </si>
  <si>
    <t>Cada 12 h</t>
  </si>
  <si>
    <t>14:00 / 22:00</t>
  </si>
  <si>
    <t>Diabetes mellitus tipo 2</t>
  </si>
  <si>
    <t>Atorvastatina cálcica</t>
  </si>
  <si>
    <t>20 mg</t>
  </si>
  <si>
    <t>Dr. Andrés Ortega</t>
  </si>
  <si>
    <t>Hipercolesterolemia</t>
  </si>
  <si>
    <t>Ácido acetilsalicílico</t>
  </si>
  <si>
    <t>100 mg</t>
  </si>
  <si>
    <t>Omeprazol</t>
  </si>
  <si>
    <t>Cápsulas</t>
  </si>
  <si>
    <t>Colecalciferol</t>
  </si>
  <si>
    <t>1000 UI</t>
  </si>
  <si>
    <t>Déficit de vitamina D</t>
  </si>
  <si>
    <t>Paracetamol 500 mg</t>
  </si>
  <si>
    <t>Paracetamol</t>
  </si>
  <si>
    <t>500 mg</t>
  </si>
  <si>
    <t>Según necesidad</t>
  </si>
  <si>
    <t>Según dolor</t>
  </si>
  <si>
    <t>Dolor leve / fiebre</t>
  </si>
  <si>
    <t>No</t>
  </si>
  <si>
    <t>REGISTRO DIARIO DE TOMAS</t>
  </si>
  <si>
    <t>Cada fila es una toma. El día de la semana se calcula automáticamente a partir de la fecha.</t>
  </si>
  <si>
    <t>Fecha</t>
  </si>
  <si>
    <t>Día</t>
  </si>
  <si>
    <t>Hora prog.</t>
  </si>
  <si>
    <t>Estado</t>
  </si>
  <si>
    <t>Hora real</t>
  </si>
  <si>
    <t>Tensión / Glucemia</t>
  </si>
  <si>
    <t>Observaciones</t>
  </si>
  <si>
    <t>Tomada</t>
  </si>
  <si>
    <t>125/78 / 94 mg/dL</t>
  </si>
  <si>
    <t>132/84 / 126 mg/dL</t>
  </si>
  <si>
    <t>Tomada según pauta</t>
  </si>
  <si>
    <t>128/80 / 112 mg/dL</t>
  </si>
  <si>
    <t>132/84 / 98 mg/dL</t>
  </si>
  <si>
    <t>135/82 / 105 mg/dL</t>
  </si>
  <si>
    <t>135/82 / 118 mg/dL</t>
  </si>
  <si>
    <t>Tomada con agua</t>
  </si>
  <si>
    <t>125/78 / 126 mg/dL</t>
  </si>
  <si>
    <t>Sin efectos adversos</t>
  </si>
  <si>
    <t>135/82 / 126 mg/dL</t>
  </si>
  <si>
    <t>118/76 / 98 mg/dL</t>
  </si>
  <si>
    <t>125/78 / 112 mg/dL</t>
  </si>
  <si>
    <t>138/86 / 126 mg/dL</t>
  </si>
  <si>
    <t>125/78 / 118 mg/dL</t>
  </si>
  <si>
    <t>135/82 / 98 mg/dL</t>
  </si>
  <si>
    <t>128/80 / 126 mg/dL</t>
  </si>
  <si>
    <t>135/82 / 94 mg/dL</t>
  </si>
  <si>
    <t>Pendiente</t>
  </si>
  <si>
    <t>130/80 / 105 mg/dL</t>
  </si>
  <si>
    <t>Pendiente, recordar tras la cena</t>
  </si>
  <si>
    <t>128/80 / 98 mg/dL</t>
  </si>
  <si>
    <t>Omitida</t>
  </si>
  <si>
    <t>130/80 / 118 mg/dL</t>
  </si>
  <si>
    <t>Olvidé tomarla, retomar mañana</t>
  </si>
  <si>
    <t>118/76 / 118 mg/dL</t>
  </si>
  <si>
    <t>132/84 / 105 mg/dL</t>
  </si>
  <si>
    <t>Aún no toca la hora</t>
  </si>
  <si>
    <t>138/86 / 105 mg/dL</t>
  </si>
  <si>
    <t>138/86 / 112 mg/dL</t>
  </si>
  <si>
    <t>118/76 / 112 mg/dL</t>
  </si>
  <si>
    <t>128/80 / 118 mg/dL</t>
  </si>
  <si>
    <t>Vómitos, no se administró</t>
  </si>
  <si>
    <t>128/80 / 105 mg/dL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</si>
</sst>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hh:mm"/>
  </numFmts>
  <fonts count="12" x14ac:knownFonts="1">
    <font>
      <sz val="11"/>
      <color theme="1"/>
      <name val="Calibri"/>
      <family val="2"/>
      <charset val="1"/>
    </font>
    <font>
      <b/>
      <sz val="20"/>
      <color rgb="FF0F4C75"/>
      <name val="Arial"/>
      <charset val="1"/>
    </font>
    <font>
      <i/>
      <sz val="11"/>
      <color rgb="FF5B6F80"/>
      <name val="Arial"/>
      <charset val="1"/>
    </font>
    <font>
      <b/>
      <sz val="12"/>
      <color rgb="FFFFFFFF"/>
      <name val="Arial"/>
      <charset val="1"/>
    </font>
    <font>
      <b/>
      <sz val="10"/>
      <color rgb="FF0F4C75"/>
      <name val="Arial"/>
      <charset val="1"/>
    </font>
    <font>
      <sz val="10"/>
      <color rgb="FF1A1A1A"/>
      <name val="Arial"/>
      <charset val="1"/>
    </font>
    <font>
      <b/>
      <sz val="10"/>
      <color rgb="FFFFFFFF"/>
      <name val="Arial"/>
      <charset val="1"/>
    </font>
    <font>
      <b/>
      <sz val="24"/>
      <color rgb="FF0F4C75"/>
      <name val="Arial"/>
      <charset val="1"/>
    </font>
    <font>
      <i/>
      <sz val="9"/>
      <color rgb="FF5B6F80"/>
      <name val="Arial"/>
      <charset val="1"/>
    </font>
    <font>
      <sz val="10"/>
      <color rgb="FF000000"/>
      <name val="Arial"/>
      <charset val="1"/>
    </font>
    <font>
      <sz val="9"/>
      <color rgb="FF5B6F80"/>
      <name val="Arial"/>
      <charset val="1"/>
    </font>
    <font>
      <b/>
      <sz val="10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0F4C75"/>
        <bgColor rgb="FF333399"/>
      </patternFill>
    </fill>
    <fill>
      <patternFill patternType="solid">
        <fgColor rgb="FFBBE1FA"/>
        <bgColor rgb="FFD5EFE0"/>
      </patternFill>
    </fill>
    <fill>
      <patternFill patternType="solid">
        <fgColor rgb="FFFFFFFF"/>
        <bgColor rgb="FFF9FBFD"/>
      </patternFill>
    </fill>
    <fill>
      <patternFill patternType="solid">
        <fgColor rgb="FF3282B8"/>
        <bgColor rgb="FF5B6F80"/>
      </patternFill>
    </fill>
    <fill>
      <patternFill patternType="solid">
        <fgColor rgb="FFF4F8FB"/>
        <bgColor rgb="FFF9FBFD"/>
      </patternFill>
    </fill>
    <fill>
      <patternFill patternType="solid">
        <fgColor rgb="FFF9FBFD"/>
        <bgColor rgb="FFF4F8FB"/>
      </patternFill>
    </fill>
  </fills>
  <borders count="5">
    <border>
      <left/>
      <right/>
      <top/>
      <bottom/>
      <diagonal/>
    </border>
    <border>
      <left style="thin">
        <color rgb="FFB0BFCC"/>
      </left>
      <right style="thin">
        <color rgb="FFB0BFCC"/>
      </right>
      <top style="thin">
        <color rgb="FFB0BFCC"/>
      </top>
      <bottom style="thin">
        <color rgb="FFB0BFCC"/>
      </bottom>
      <diagonal/>
    </border>
    <border>
      <left style="thin">
        <color rgb="FFB0BFCC"/>
      </left>
      <right style="thin">
        <color rgb="FFB0BFCC"/>
      </right>
      <top style="thin">
        <color rgb="FFB0BFCC"/>
      </top>
      <bottom/>
      <diagonal/>
    </border>
    <border>
      <left style="thin">
        <color rgb="FFB0BFCC"/>
      </left>
      <right style="thin">
        <color rgb="FFB0BFCC"/>
      </right>
      <top/>
      <bottom/>
      <diagonal/>
    </border>
    <border>
      <left style="thin">
        <color rgb="FFB0BFCC"/>
      </left>
      <right style="thin">
        <color rgb="FFB0BFCC"/>
      </right>
      <top/>
      <bottom style="thin">
        <color rgb="FFB0BF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0" fillId="0" borderId="0" xfId="0" applyFont="1" applyAlignment="1">
      <alignment horizontal="left" vertical="center" indent="1"/>
    </xf>
    <xf numFmtId="0" fontId="4" fillId="0" borderId="0" xfId="0" applyFont="1"/>
    <xf numFmtId="0" fontId="8" fillId="6" borderId="4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" fontId="9" fillId="6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14" fontId="9" fillId="7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65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10">
    <dxf>
      <font>
        <b/>
        <sz val="10"/>
        <color rgb="FFB22222"/>
        <name val="Arial"/>
        <charset val="1"/>
      </font>
      <fill>
        <patternFill>
          <bgColor rgb="FFFADBD8"/>
        </patternFill>
      </fill>
    </dxf>
    <dxf>
      <font>
        <b/>
        <sz val="10"/>
        <color rgb="FFB58105"/>
        <name val="Arial"/>
        <charset val="1"/>
      </font>
      <fill>
        <patternFill>
          <bgColor rgb="FFFFF1C8"/>
        </patternFill>
      </fill>
    </dxf>
    <dxf>
      <font>
        <b/>
        <sz val="10"/>
        <color rgb="FF2E8B57"/>
        <name val="Arial"/>
        <charset val="1"/>
      </font>
      <fill>
        <patternFill>
          <bgColor rgb="FFD5EFE0"/>
        </patternFill>
      </fill>
    </dxf>
    <dxf>
      <font>
        <b/>
        <sz val="10"/>
        <color rgb="FF0F4C75"/>
        <name val="Arial"/>
        <charset val="1"/>
      </font>
      <fill>
        <patternFill>
          <bgColor rgb="FFBBE1FA"/>
        </patternFill>
      </fill>
    </dxf>
    <dxf>
      <font>
        <i/>
        <sz val="10"/>
        <color rgb="FF5B6F80"/>
        <name val="Arial"/>
        <charset val="1"/>
      </font>
      <fill>
        <patternFill>
          <bgColor rgb="FFE5E8EB"/>
        </patternFill>
      </fill>
    </dxf>
    <dxf>
      <font>
        <i/>
        <sz val="10"/>
        <color rgb="FF5B6F80"/>
        <name val="Arial"/>
        <charset val="1"/>
      </font>
      <fill>
        <patternFill>
          <bgColor rgb="FFE5E8EB"/>
        </patternFill>
      </fill>
    </dxf>
    <dxf>
      <font>
        <b/>
        <sz val="10"/>
        <color rgb="FF2E8B57"/>
        <name val="Arial"/>
        <charset val="1"/>
      </font>
      <fill>
        <patternFill>
          <bgColor rgb="FFD5EFE0"/>
        </patternFill>
      </fill>
    </dxf>
    <dxf>
      <font>
        <b/>
        <sz val="10"/>
        <color rgb="FFB58105"/>
        <name val="Arial"/>
        <charset val="1"/>
      </font>
      <fill>
        <patternFill>
          <bgColor rgb="FFFFF1C8"/>
        </patternFill>
      </fill>
    </dxf>
    <dxf>
      <font>
        <b/>
        <sz val="10"/>
        <color rgb="FFB22222"/>
        <name val="Arial"/>
        <charset val="1"/>
      </font>
      <fill>
        <patternFill>
          <bgColor rgb="FFFADBD8"/>
        </patternFill>
      </fill>
    </dxf>
    <dxf>
      <font>
        <i/>
        <sz val="10"/>
        <color rgb="FF9098A1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8105"/>
      <rgbColor rgb="FF800080"/>
      <rgbColor rgb="FF008080"/>
      <rgbColor rgb="FFB0BFCC"/>
      <rgbColor rgb="FF808080"/>
      <rgbColor rgb="FF9999FF"/>
      <rgbColor rgb="FF993366"/>
      <rgbColor rgb="FFFFF1C8"/>
      <rgbColor rgb="FFF4F8FB"/>
      <rgbColor rgb="FF660066"/>
      <rgbColor rgb="FFFF8080"/>
      <rgbColor rgb="FF0066CC"/>
      <rgbColor rgb="FFBBE1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8EB"/>
      <rgbColor rgb="FFD5EFE0"/>
      <rgbColor rgb="FFF9FBFD"/>
      <rgbColor rgb="FF99CCFF"/>
      <rgbColor rgb="FFFF99CC"/>
      <rgbColor rgb="FFCC99FF"/>
      <rgbColor rgb="FFFADBD8"/>
      <rgbColor rgb="FF3282B8"/>
      <rgbColor rgb="FF33CCCC"/>
      <rgbColor rgb="FF99CC00"/>
      <rgbColor rgb="FFFFCC00"/>
      <rgbColor rgb="FFFF9900"/>
      <rgbColor rgb="FFFF6600"/>
      <rgbColor rgb="FF5B6F80"/>
      <rgbColor rgb="FF9098A1"/>
      <rgbColor rgb="FF0F4C75"/>
      <rgbColor rgb="FF2E8B57"/>
      <rgbColor rgb="FF003300"/>
      <rgbColor rgb="FF333300"/>
      <rgbColor rgb="FFB22222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dicamentos" displayName="Medicamentos" ref="B5:T12" totalsRowShown="0">
  <autoFilter ref="B5:T12" xr:uid="{00000000-0009-0000-0100-000001000000}"/>
  <tableColumns count="19">
    <tableColumn id="1" xr3:uid="{00000000-0010-0000-0000-000001000000}" name="ID"/>
    <tableColumn id="2" xr3:uid="{00000000-0010-0000-0000-000002000000}" name="Medicamento"/>
    <tableColumn id="3" xr3:uid="{00000000-0010-0000-0000-000003000000}" name="Principio activo"/>
    <tableColumn id="4" xr3:uid="{00000000-0010-0000-0000-000004000000}" name="Presentación"/>
    <tableColumn id="5" xr3:uid="{00000000-0010-0000-0000-000005000000}" name="Dosis"/>
    <tableColumn id="6" xr3:uid="{00000000-0010-0000-0000-000006000000}" name="Vía"/>
    <tableColumn id="7" xr3:uid="{00000000-0010-0000-0000-000007000000}" name="Frecuencia"/>
    <tableColumn id="8" xr3:uid="{00000000-0010-0000-0000-000008000000}" name="Dosis/día"/>
    <tableColumn id="9" xr3:uid="{00000000-0010-0000-0000-000009000000}" name="Horario"/>
    <tableColumn id="10" xr3:uid="{00000000-0010-0000-0000-00000A000000}" name="Inicio"/>
    <tableColumn id="11" xr3:uid="{00000000-0010-0000-0000-00000B000000}" name="Fin"/>
    <tableColumn id="12" xr3:uid="{00000000-0010-0000-0000-00000C000000}" name="Médico prescriptor"/>
    <tableColumn id="13" xr3:uid="{00000000-0010-0000-0000-00000D000000}" name="Indicación"/>
    <tableColumn id="14" xr3:uid="{00000000-0010-0000-0000-00000E000000}" name="Stock inicial"/>
    <tableColumn id="15" xr3:uid="{00000000-0010-0000-0000-00000F000000}" name="Días desde inicio"/>
    <tableColumn id="16" xr3:uid="{00000000-0010-0000-0000-000010000000}" name="Stock restante"/>
    <tableColumn id="17" xr3:uid="{00000000-0010-0000-0000-000011000000}" name="Días restantes"/>
    <tableColumn id="18" xr3:uid="{00000000-0010-0000-0000-000012000000}" name="Estado stock"/>
    <tableColumn id="19" xr3:uid="{00000000-0010-0000-0000-000013000000}" name="Activ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gistro" displayName="Registro" ref="B5:J82" totalsRowShown="0">
  <autoFilter ref="B5:J82" xr:uid="{00000000-0009-0000-0100-000002000000}"/>
  <tableColumns count="9">
    <tableColumn id="1" xr3:uid="{00000000-0010-0000-0100-000001000000}" name="Fecha"/>
    <tableColumn id="2" xr3:uid="{00000000-0010-0000-0100-000002000000}" name="Día"/>
    <tableColumn id="3" xr3:uid="{00000000-0010-0000-0100-000003000000}" name="Hora prog."/>
    <tableColumn id="4" xr3:uid="{00000000-0010-0000-0100-000004000000}" name="Medicamento"/>
    <tableColumn id="5" xr3:uid="{00000000-0010-0000-0100-000005000000}" name="Dosis"/>
    <tableColumn id="6" xr3:uid="{00000000-0010-0000-0100-000006000000}" name="Estado"/>
    <tableColumn id="7" xr3:uid="{00000000-0010-0000-0100-000007000000}" name="Hora real"/>
    <tableColumn id="8" xr3:uid="{00000000-0010-0000-0100-000008000000}" name="Tensión / Glucemia"/>
    <tableColumn id="9" xr3:uid="{00000000-0010-0000-0100-000009000000}" name="Observacion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4C75"/>
    <pageSetUpPr fitToPage="1"/>
  </sheetPr>
  <dimension ref="B2:G30"/>
  <sheetViews>
    <sheetView showGridLines="0" tabSelected="1" zoomScaleNormal="100" workbookViewId="0">
      <pane ySplit="3" topLeftCell="A4" activePane="bottomLeft" state="frozen"/>
      <selection pane="bottomLeft" activeCell="J14" sqref="J14"/>
    </sheetView>
  </sheetViews>
  <sheetFormatPr baseColWidth="10" defaultColWidth="8.7109375" defaultRowHeight="15" x14ac:dyDescent="0.25"/>
  <cols>
    <col min="1" max="1" width="2" customWidth="1"/>
    <col min="2" max="6" width="22" customWidth="1"/>
    <col min="7" max="7" width="27.7109375" bestFit="1" customWidth="1"/>
    <col min="8" max="8" width="2" customWidth="1"/>
  </cols>
  <sheetData>
    <row r="2" spans="2:7" ht="31.5" customHeight="1" x14ac:dyDescent="0.25">
      <c r="B2" s="11" t="s">
        <v>0</v>
      </c>
      <c r="C2" s="11"/>
      <c r="D2" s="11"/>
      <c r="E2" s="11"/>
      <c r="F2" s="11"/>
      <c r="G2" s="11"/>
    </row>
    <row r="3" spans="2:7" ht="18" customHeight="1" x14ac:dyDescent="0.25">
      <c r="B3" s="10" t="s">
        <v>1</v>
      </c>
      <c r="C3" s="10"/>
      <c r="D3" s="10"/>
      <c r="E3" s="10"/>
      <c r="F3" s="10"/>
      <c r="G3" s="10"/>
    </row>
    <row r="5" spans="2:7" ht="21.75" customHeight="1" x14ac:dyDescent="0.25">
      <c r="B5" s="9" t="s">
        <v>2</v>
      </c>
      <c r="C5" s="9"/>
      <c r="D5" s="9"/>
      <c r="E5" s="9"/>
      <c r="F5" s="9"/>
      <c r="G5" s="9"/>
    </row>
    <row r="6" spans="2:7" ht="19.5" customHeight="1" x14ac:dyDescent="0.25">
      <c r="B6" s="12" t="s">
        <v>3</v>
      </c>
      <c r="C6" s="8" t="s">
        <v>4</v>
      </c>
      <c r="D6" s="8"/>
      <c r="E6" s="12" t="s">
        <v>5</v>
      </c>
      <c r="F6" s="7">
        <v>20893</v>
      </c>
      <c r="G6" s="7"/>
    </row>
    <row r="7" spans="2:7" ht="19.5" customHeight="1" x14ac:dyDescent="0.25">
      <c r="B7" s="12" t="s">
        <v>6</v>
      </c>
      <c r="C7" s="8" t="str">
        <f ca="1">DATEDIF(F6,TODAY(),"Y") &amp; " años"</f>
        <v>69 años</v>
      </c>
      <c r="D7" s="8"/>
      <c r="E7" s="12" t="s">
        <v>7</v>
      </c>
      <c r="F7" s="8" t="s">
        <v>8</v>
      </c>
      <c r="G7" s="8"/>
    </row>
    <row r="8" spans="2:7" ht="19.5" customHeight="1" x14ac:dyDescent="0.25">
      <c r="B8" s="12" t="s">
        <v>9</v>
      </c>
      <c r="C8" s="8" t="s">
        <v>10</v>
      </c>
      <c r="D8" s="8"/>
      <c r="E8" s="12" t="s">
        <v>11</v>
      </c>
      <c r="F8" s="8" t="s">
        <v>12</v>
      </c>
      <c r="G8" s="8"/>
    </row>
    <row r="9" spans="2:7" ht="19.5" customHeight="1" x14ac:dyDescent="0.25">
      <c r="B9" s="12" t="s">
        <v>13</v>
      </c>
      <c r="C9" s="8" t="s">
        <v>14</v>
      </c>
      <c r="D9" s="8"/>
      <c r="E9" s="12" t="s">
        <v>15</v>
      </c>
      <c r="F9" s="8" t="s">
        <v>16</v>
      </c>
      <c r="G9" s="8"/>
    </row>
    <row r="11" spans="2:7" ht="21.75" customHeight="1" x14ac:dyDescent="0.25">
      <c r="B11" s="9" t="s">
        <v>17</v>
      </c>
      <c r="C11" s="9"/>
      <c r="D11" s="9"/>
      <c r="E11" s="9"/>
      <c r="F11" s="9"/>
      <c r="G11" s="9"/>
    </row>
    <row r="12" spans="2:7" ht="21.75" customHeight="1" x14ac:dyDescent="0.25">
      <c r="B12" s="6" t="s">
        <v>18</v>
      </c>
      <c r="C12" s="6"/>
      <c r="D12" s="6" t="s">
        <v>19</v>
      </c>
      <c r="E12" s="6"/>
      <c r="F12" s="6" t="s">
        <v>20</v>
      </c>
      <c r="G12" s="6"/>
    </row>
    <row r="13" spans="2:7" ht="39.75" customHeight="1" x14ac:dyDescent="0.25">
      <c r="B13" s="5">
        <f>COUNTIFS(Medicamentos[Activo],"Sí")</f>
        <v>6</v>
      </c>
      <c r="C13" s="5"/>
      <c r="D13" s="5">
        <f>SUMIFS(Medicamentos[Dosis/día],Medicamentos[Activo],"Sí")</f>
        <v>7</v>
      </c>
      <c r="E13" s="5"/>
      <c r="F13" s="4">
        <f ca="1">IFERROR(COUNTIFS(Registro[Estado],"Tomada",Registro[Fecha],"&gt;="&amp;TODAY()-7)/COUNTIFS(Registro[Fecha],"&gt;="&amp;TODAY()-7,Registro[Estado],"&lt;&gt;"),0)</f>
        <v>0.8392857142857143</v>
      </c>
      <c r="G13" s="4"/>
    </row>
    <row r="14" spans="2:7" ht="18" customHeight="1" x14ac:dyDescent="0.25">
      <c r="B14" s="3" t="s">
        <v>21</v>
      </c>
      <c r="C14" s="3"/>
      <c r="D14" s="3" t="s">
        <v>22</v>
      </c>
      <c r="E14" s="3"/>
      <c r="F14" s="3" t="s">
        <v>23</v>
      </c>
      <c r="G14" s="3"/>
    </row>
    <row r="16" spans="2:7" ht="21.75" customHeight="1" x14ac:dyDescent="0.25">
      <c r="B16" s="9" t="s">
        <v>24</v>
      </c>
      <c r="C16" s="9"/>
      <c r="D16" s="9"/>
      <c r="E16" s="9"/>
      <c r="F16" s="9"/>
      <c r="G16" s="9"/>
    </row>
    <row r="17" spans="2:7" ht="24" customHeight="1" x14ac:dyDescent="0.25">
      <c r="B17" s="13" t="s">
        <v>25</v>
      </c>
      <c r="C17" s="13" t="s">
        <v>26</v>
      </c>
      <c r="D17" s="13" t="s">
        <v>27</v>
      </c>
      <c r="E17" s="13" t="s">
        <v>28</v>
      </c>
      <c r="F17" s="13" t="s">
        <v>29</v>
      </c>
      <c r="G17" s="13" t="s">
        <v>30</v>
      </c>
    </row>
    <row r="18" spans="2:7" ht="19.5" customHeight="1" x14ac:dyDescent="0.25">
      <c r="B18" s="14" t="s">
        <v>31</v>
      </c>
      <c r="C18" s="15" t="s">
        <v>32</v>
      </c>
      <c r="D18" s="14" t="s">
        <v>33</v>
      </c>
      <c r="E18" s="14" t="s">
        <v>34</v>
      </c>
      <c r="F18" s="15" t="s">
        <v>35</v>
      </c>
      <c r="G18" s="15" t="s">
        <v>36</v>
      </c>
    </row>
    <row r="19" spans="2:7" ht="19.5" customHeight="1" x14ac:dyDescent="0.25">
      <c r="B19" s="16" t="s">
        <v>31</v>
      </c>
      <c r="C19" s="17" t="s">
        <v>37</v>
      </c>
      <c r="D19" s="16" t="s">
        <v>33</v>
      </c>
      <c r="E19" s="16" t="s">
        <v>34</v>
      </c>
      <c r="F19" s="17" t="s">
        <v>38</v>
      </c>
      <c r="G19" s="17" t="s">
        <v>39</v>
      </c>
    </row>
    <row r="20" spans="2:7" ht="19.5" customHeight="1" x14ac:dyDescent="0.25">
      <c r="B20" s="14" t="s">
        <v>31</v>
      </c>
      <c r="C20" s="15" t="s">
        <v>40</v>
      </c>
      <c r="D20" s="14" t="s">
        <v>41</v>
      </c>
      <c r="E20" s="14" t="s">
        <v>34</v>
      </c>
      <c r="F20" s="15" t="s">
        <v>42</v>
      </c>
      <c r="G20" s="15" t="s">
        <v>43</v>
      </c>
    </row>
    <row r="21" spans="2:7" ht="19.5" customHeight="1" x14ac:dyDescent="0.25">
      <c r="B21" s="16" t="s">
        <v>44</v>
      </c>
      <c r="C21" s="17" t="s">
        <v>45</v>
      </c>
      <c r="D21" s="16" t="s">
        <v>33</v>
      </c>
      <c r="E21" s="16" t="s">
        <v>34</v>
      </c>
      <c r="F21" s="17" t="s">
        <v>46</v>
      </c>
      <c r="G21" s="17" t="s">
        <v>47</v>
      </c>
    </row>
    <row r="22" spans="2:7" ht="19.5" customHeight="1" x14ac:dyDescent="0.25">
      <c r="B22" s="14" t="s">
        <v>44</v>
      </c>
      <c r="C22" s="15" t="s">
        <v>48</v>
      </c>
      <c r="D22" s="14" t="s">
        <v>33</v>
      </c>
      <c r="E22" s="14" t="s">
        <v>34</v>
      </c>
      <c r="F22" s="15" t="s">
        <v>49</v>
      </c>
      <c r="G22" s="15" t="s">
        <v>50</v>
      </c>
    </row>
    <row r="23" spans="2:7" ht="19.5" customHeight="1" x14ac:dyDescent="0.25">
      <c r="B23" s="16" t="s">
        <v>51</v>
      </c>
      <c r="C23" s="17" t="s">
        <v>45</v>
      </c>
      <c r="D23" s="16" t="s">
        <v>33</v>
      </c>
      <c r="E23" s="16" t="s">
        <v>34</v>
      </c>
      <c r="F23" s="17" t="s">
        <v>46</v>
      </c>
      <c r="G23" s="17" t="s">
        <v>52</v>
      </c>
    </row>
    <row r="24" spans="2:7" ht="19.5" customHeight="1" x14ac:dyDescent="0.25">
      <c r="B24" s="14" t="s">
        <v>51</v>
      </c>
      <c r="C24" s="15" t="s">
        <v>53</v>
      </c>
      <c r="D24" s="14" t="s">
        <v>41</v>
      </c>
      <c r="E24" s="14" t="s">
        <v>34</v>
      </c>
      <c r="F24" s="15" t="s">
        <v>54</v>
      </c>
      <c r="G24" s="15" t="s">
        <v>55</v>
      </c>
    </row>
    <row r="26" spans="2:7" ht="19.5" customHeight="1" x14ac:dyDescent="0.25">
      <c r="B26" s="2" t="s">
        <v>56</v>
      </c>
      <c r="C26" s="2"/>
      <c r="D26" s="2"/>
      <c r="E26" s="2"/>
      <c r="F26" s="2"/>
      <c r="G26" s="2"/>
    </row>
    <row r="27" spans="2:7" ht="15.75" customHeight="1" x14ac:dyDescent="0.25">
      <c r="B27" s="1" t="s">
        <v>57</v>
      </c>
      <c r="C27" s="1"/>
      <c r="D27" s="1"/>
      <c r="E27" s="1"/>
      <c r="F27" s="1"/>
      <c r="G27" s="1"/>
    </row>
    <row r="28" spans="2:7" ht="15.75" customHeight="1" x14ac:dyDescent="0.25">
      <c r="B28" s="1" t="s">
        <v>58</v>
      </c>
      <c r="C28" s="1"/>
      <c r="D28" s="1"/>
      <c r="E28" s="1"/>
      <c r="F28" s="1"/>
      <c r="G28" s="1"/>
    </row>
    <row r="29" spans="2:7" ht="15.75" customHeight="1" x14ac:dyDescent="0.25">
      <c r="B29" s="1" t="s">
        <v>59</v>
      </c>
      <c r="C29" s="1"/>
      <c r="D29" s="1"/>
      <c r="E29" s="1"/>
      <c r="F29" s="1"/>
      <c r="G29" s="1"/>
    </row>
    <row r="30" spans="2:7" ht="15.75" customHeight="1" x14ac:dyDescent="0.25">
      <c r="B30" s="1" t="s">
        <v>60</v>
      </c>
      <c r="C30" s="1"/>
      <c r="D30" s="1"/>
      <c r="E30" s="1"/>
      <c r="F30" s="1"/>
      <c r="G30" s="1"/>
    </row>
  </sheetData>
  <mergeCells count="27">
    <mergeCell ref="B27:G27"/>
    <mergeCell ref="B28:G28"/>
    <mergeCell ref="B29:G29"/>
    <mergeCell ref="B30:G30"/>
    <mergeCell ref="B14:C14"/>
    <mergeCell ref="D14:E14"/>
    <mergeCell ref="F14:G14"/>
    <mergeCell ref="B16:G16"/>
    <mergeCell ref="B26:G26"/>
    <mergeCell ref="B11:G11"/>
    <mergeCell ref="B12:C12"/>
    <mergeCell ref="D12:E12"/>
    <mergeCell ref="F12:G12"/>
    <mergeCell ref="B13:C13"/>
    <mergeCell ref="D13:E13"/>
    <mergeCell ref="F13:G13"/>
    <mergeCell ref="C7:D7"/>
    <mergeCell ref="F7:G7"/>
    <mergeCell ref="C8:D8"/>
    <mergeCell ref="F8:G8"/>
    <mergeCell ref="C9:D9"/>
    <mergeCell ref="F9:G9"/>
    <mergeCell ref="B2:G2"/>
    <mergeCell ref="B3:G3"/>
    <mergeCell ref="B5:G5"/>
    <mergeCell ref="C6:D6"/>
    <mergeCell ref="F6:G6"/>
  </mergeCells>
  <printOptions horizontalCentered="1"/>
  <pageMargins left="0.5" right="0.5" top="0.6" bottom="0.6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82B8"/>
    <pageSetUpPr fitToPage="1"/>
  </sheetPr>
  <dimension ref="B2:T12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25" sqref="J25"/>
    </sheetView>
  </sheetViews>
  <sheetFormatPr baseColWidth="10" defaultColWidth="8.7109375" defaultRowHeight="15" x14ac:dyDescent="0.25"/>
  <cols>
    <col min="1" max="1" width="2.7109375" customWidth="1"/>
    <col min="2" max="2" width="7.42578125" bestFit="1" customWidth="1"/>
    <col min="3" max="3" width="19.5703125" bestFit="1" customWidth="1"/>
    <col min="4" max="4" width="19.7109375" bestFit="1" customWidth="1"/>
    <col min="5" max="5" width="17.42578125" bestFit="1" customWidth="1"/>
    <col min="6" max="6" width="10.28515625" bestFit="1" customWidth="1"/>
    <col min="7" max="7" width="8.5703125" bestFit="1" customWidth="1"/>
    <col min="8" max="8" width="15.85546875" bestFit="1" customWidth="1"/>
    <col min="9" max="9" width="13.7109375" bestFit="1" customWidth="1"/>
    <col min="10" max="10" width="12.28515625" bestFit="1" customWidth="1"/>
    <col min="11" max="11" width="10.7109375" bestFit="1" customWidth="1"/>
    <col min="12" max="12" width="10.140625" bestFit="1" customWidth="1"/>
    <col min="13" max="14" width="22.5703125" bestFit="1" customWidth="1"/>
    <col min="15" max="15" width="11.140625" bestFit="1" customWidth="1"/>
    <col min="16" max="16" width="15.42578125" bestFit="1" customWidth="1"/>
    <col min="17" max="17" width="12.85546875" bestFit="1" customWidth="1"/>
    <col min="18" max="18" width="13.7109375" bestFit="1" customWidth="1"/>
    <col min="19" max="19" width="16.7109375" bestFit="1" customWidth="1"/>
    <col min="20" max="20" width="11.140625" bestFit="1" customWidth="1"/>
  </cols>
  <sheetData>
    <row r="2" spans="2:20" ht="30" customHeight="1" x14ac:dyDescent="0.25">
      <c r="B2" s="11" t="s">
        <v>61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5.75" customHeight="1" x14ac:dyDescent="0.25">
      <c r="B3" s="10" t="s">
        <v>62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5" spans="2:20" ht="36" customHeight="1" x14ac:dyDescent="0.25">
      <c r="B5" s="13" t="s">
        <v>63</v>
      </c>
      <c r="C5" s="13" t="s">
        <v>26</v>
      </c>
      <c r="D5" s="13" t="s">
        <v>64</v>
      </c>
      <c r="E5" s="13" t="s">
        <v>65</v>
      </c>
      <c r="F5" s="13" t="s">
        <v>27</v>
      </c>
      <c r="G5" s="13" t="s">
        <v>28</v>
      </c>
      <c r="H5" s="13" t="s">
        <v>66</v>
      </c>
      <c r="I5" s="13" t="s">
        <v>67</v>
      </c>
      <c r="J5" s="13" t="s">
        <v>68</v>
      </c>
      <c r="K5" s="13" t="s">
        <v>69</v>
      </c>
      <c r="L5" s="13" t="s">
        <v>70</v>
      </c>
      <c r="M5" s="13" t="s">
        <v>71</v>
      </c>
      <c r="N5" s="13" t="s">
        <v>29</v>
      </c>
      <c r="O5" s="13" t="s">
        <v>72</v>
      </c>
      <c r="P5" s="13" t="s">
        <v>73</v>
      </c>
      <c r="Q5" s="13" t="s">
        <v>74</v>
      </c>
      <c r="R5" s="13" t="s">
        <v>75</v>
      </c>
      <c r="S5" s="13" t="s">
        <v>76</v>
      </c>
      <c r="T5" s="13" t="s">
        <v>77</v>
      </c>
    </row>
    <row r="6" spans="2:20" ht="21.75" customHeight="1" x14ac:dyDescent="0.25">
      <c r="B6" s="14">
        <v>1</v>
      </c>
      <c r="C6" s="18" t="s">
        <v>32</v>
      </c>
      <c r="D6" s="15" t="s">
        <v>78</v>
      </c>
      <c r="E6" s="14" t="s">
        <v>79</v>
      </c>
      <c r="F6" s="14" t="s">
        <v>80</v>
      </c>
      <c r="G6" s="14" t="s">
        <v>34</v>
      </c>
      <c r="H6" s="14" t="s">
        <v>81</v>
      </c>
      <c r="I6" s="19">
        <f t="shared" ref="I6:I12" si="0">IF(H6="Cada 24 h",1,IF(H6="Cada 12 h",2,IF(H6="Cada 8 h",3,IF(H6="Cada 6 h",4,IF(H6="Cada 4 h",6,IF(H6="Según necesidad",0,0))))))</f>
        <v>1</v>
      </c>
      <c r="J6" s="15" t="s">
        <v>31</v>
      </c>
      <c r="K6" s="20">
        <v>45962</v>
      </c>
      <c r="L6" s="20">
        <v>46326</v>
      </c>
      <c r="M6" s="15" t="s">
        <v>10</v>
      </c>
      <c r="N6" s="15" t="s">
        <v>35</v>
      </c>
      <c r="O6" s="21">
        <v>60</v>
      </c>
      <c r="P6" s="19">
        <f t="shared" ref="P6:P12" ca="1" si="1">IF(K6="","",MAX(0,TODAY()-K6))</f>
        <v>209</v>
      </c>
      <c r="Q6" s="19">
        <f>O6-COUNTIFS(Registro[Medicamento],C6,Registro[Estado],"Tomada")</f>
        <v>50</v>
      </c>
      <c r="R6" s="16">
        <f t="shared" ref="R6:R12" si="2">IFERROR(IF(I6=0,"-",ROUNDDOWN(Q6/I6,0)),"-")</f>
        <v>50</v>
      </c>
      <c r="S6" s="16" t="str">
        <f t="shared" ref="S6:S12" si="3">IF(T6="No","Inactivo",IF(I6=0,"PRN",IF(R6="-","—",IF(R6&lt;=7,"Bajo — reponer",IF(R6&lt;=15,"Atención","Suficiente")))))</f>
        <v>Suficiente</v>
      </c>
      <c r="T6" s="14" t="s">
        <v>82</v>
      </c>
    </row>
    <row r="7" spans="2:20" ht="21.75" customHeight="1" x14ac:dyDescent="0.25">
      <c r="B7" s="22">
        <v>2</v>
      </c>
      <c r="C7" s="23" t="s">
        <v>45</v>
      </c>
      <c r="D7" s="24" t="s">
        <v>83</v>
      </c>
      <c r="E7" s="22" t="s">
        <v>79</v>
      </c>
      <c r="F7" s="22" t="s">
        <v>84</v>
      </c>
      <c r="G7" s="22" t="s">
        <v>34</v>
      </c>
      <c r="H7" s="22" t="s">
        <v>85</v>
      </c>
      <c r="I7" s="19">
        <f t="shared" si="0"/>
        <v>2</v>
      </c>
      <c r="J7" s="24" t="s">
        <v>86</v>
      </c>
      <c r="K7" s="25">
        <v>45962</v>
      </c>
      <c r="L7" s="25">
        <v>46326</v>
      </c>
      <c r="M7" s="24" t="s">
        <v>10</v>
      </c>
      <c r="N7" s="24" t="s">
        <v>87</v>
      </c>
      <c r="O7" s="26">
        <v>90</v>
      </c>
      <c r="P7" s="19">
        <f t="shared" ca="1" si="1"/>
        <v>209</v>
      </c>
      <c r="Q7" s="19">
        <f>O7-COUNTIFS(Registro[Medicamento],C7,Registro[Estado],"Tomada")</f>
        <v>72</v>
      </c>
      <c r="R7" s="16">
        <f t="shared" si="2"/>
        <v>36</v>
      </c>
      <c r="S7" s="16" t="str">
        <f t="shared" si="3"/>
        <v>Suficiente</v>
      </c>
      <c r="T7" s="22" t="s">
        <v>82</v>
      </c>
    </row>
    <row r="8" spans="2:20" ht="21.75" customHeight="1" x14ac:dyDescent="0.25">
      <c r="B8" s="14">
        <v>3</v>
      </c>
      <c r="C8" s="18" t="s">
        <v>37</v>
      </c>
      <c r="D8" s="15" t="s">
        <v>88</v>
      </c>
      <c r="E8" s="14" t="s">
        <v>79</v>
      </c>
      <c r="F8" s="14" t="s">
        <v>89</v>
      </c>
      <c r="G8" s="14" t="s">
        <v>34</v>
      </c>
      <c r="H8" s="14" t="s">
        <v>81</v>
      </c>
      <c r="I8" s="19">
        <f t="shared" si="0"/>
        <v>1</v>
      </c>
      <c r="J8" s="15" t="s">
        <v>31</v>
      </c>
      <c r="K8" s="20">
        <v>45962</v>
      </c>
      <c r="L8" s="20">
        <v>46326</v>
      </c>
      <c r="M8" s="15" t="s">
        <v>90</v>
      </c>
      <c r="N8" s="15" t="s">
        <v>91</v>
      </c>
      <c r="O8" s="21">
        <v>30</v>
      </c>
      <c r="P8" s="19">
        <f t="shared" ca="1" si="1"/>
        <v>209</v>
      </c>
      <c r="Q8" s="19">
        <f>O8-COUNTIFS(Registro[Medicamento],C8,Registro[Estado],"Tomada")</f>
        <v>20</v>
      </c>
      <c r="R8" s="16">
        <f t="shared" si="2"/>
        <v>20</v>
      </c>
      <c r="S8" s="16" t="str">
        <f t="shared" si="3"/>
        <v>Suficiente</v>
      </c>
      <c r="T8" s="14" t="s">
        <v>82</v>
      </c>
    </row>
    <row r="9" spans="2:20" ht="21.75" customHeight="1" x14ac:dyDescent="0.25">
      <c r="B9" s="22">
        <v>4</v>
      </c>
      <c r="C9" s="23" t="s">
        <v>48</v>
      </c>
      <c r="D9" s="24" t="s">
        <v>92</v>
      </c>
      <c r="E9" s="22" t="s">
        <v>79</v>
      </c>
      <c r="F9" s="22" t="s">
        <v>93</v>
      </c>
      <c r="G9" s="22" t="s">
        <v>34</v>
      </c>
      <c r="H9" s="22" t="s">
        <v>81</v>
      </c>
      <c r="I9" s="19">
        <f t="shared" si="0"/>
        <v>1</v>
      </c>
      <c r="J9" s="24" t="s">
        <v>44</v>
      </c>
      <c r="K9" s="25">
        <v>45962</v>
      </c>
      <c r="L9" s="25">
        <v>46326</v>
      </c>
      <c r="M9" s="24" t="s">
        <v>90</v>
      </c>
      <c r="N9" s="24" t="s">
        <v>49</v>
      </c>
      <c r="O9" s="26">
        <v>45</v>
      </c>
      <c r="P9" s="19">
        <f t="shared" ca="1" si="1"/>
        <v>209</v>
      </c>
      <c r="Q9" s="19">
        <f>O9-COUNTIFS(Registro[Medicamento],C9,Registro[Estado],"Tomada")</f>
        <v>35</v>
      </c>
      <c r="R9" s="16">
        <f t="shared" si="2"/>
        <v>35</v>
      </c>
      <c r="S9" s="16" t="str">
        <f t="shared" si="3"/>
        <v>Suficiente</v>
      </c>
      <c r="T9" s="22" t="s">
        <v>82</v>
      </c>
    </row>
    <row r="10" spans="2:20" ht="21.75" customHeight="1" x14ac:dyDescent="0.25">
      <c r="B10" s="14">
        <v>5</v>
      </c>
      <c r="C10" s="18" t="s">
        <v>40</v>
      </c>
      <c r="D10" s="15" t="s">
        <v>94</v>
      </c>
      <c r="E10" s="14" t="s">
        <v>95</v>
      </c>
      <c r="F10" s="14" t="s">
        <v>89</v>
      </c>
      <c r="G10" s="14" t="s">
        <v>34</v>
      </c>
      <c r="H10" s="14" t="s">
        <v>81</v>
      </c>
      <c r="I10" s="19">
        <f t="shared" si="0"/>
        <v>1</v>
      </c>
      <c r="J10" s="15" t="s">
        <v>31</v>
      </c>
      <c r="K10" s="20">
        <v>45962</v>
      </c>
      <c r="L10" s="20">
        <v>46142</v>
      </c>
      <c r="M10" s="15" t="s">
        <v>10</v>
      </c>
      <c r="N10" s="15" t="s">
        <v>42</v>
      </c>
      <c r="O10" s="21">
        <v>28</v>
      </c>
      <c r="P10" s="19">
        <f t="shared" ca="1" si="1"/>
        <v>209</v>
      </c>
      <c r="Q10" s="19">
        <f>O10-COUNTIFS(Registro[Medicamento],C10,Registro[Estado],"Tomada")</f>
        <v>17</v>
      </c>
      <c r="R10" s="16">
        <f t="shared" si="2"/>
        <v>17</v>
      </c>
      <c r="S10" s="16" t="str">
        <f t="shared" si="3"/>
        <v>Suficiente</v>
      </c>
      <c r="T10" s="14" t="s">
        <v>82</v>
      </c>
    </row>
    <row r="11" spans="2:20" ht="21.75" customHeight="1" x14ac:dyDescent="0.25">
      <c r="B11" s="22">
        <v>6</v>
      </c>
      <c r="C11" s="23" t="s">
        <v>53</v>
      </c>
      <c r="D11" s="24" t="s">
        <v>96</v>
      </c>
      <c r="E11" s="22" t="s">
        <v>95</v>
      </c>
      <c r="F11" s="22" t="s">
        <v>97</v>
      </c>
      <c r="G11" s="22" t="s">
        <v>34</v>
      </c>
      <c r="H11" s="22" t="s">
        <v>81</v>
      </c>
      <c r="I11" s="19">
        <f t="shared" si="0"/>
        <v>1</v>
      </c>
      <c r="J11" s="24" t="s">
        <v>51</v>
      </c>
      <c r="K11" s="25">
        <v>45962</v>
      </c>
      <c r="L11" s="25">
        <v>46053</v>
      </c>
      <c r="M11" s="24" t="s">
        <v>10</v>
      </c>
      <c r="N11" s="24" t="s">
        <v>98</v>
      </c>
      <c r="O11" s="26">
        <v>12</v>
      </c>
      <c r="P11" s="19">
        <f t="shared" ca="1" si="1"/>
        <v>209</v>
      </c>
      <c r="Q11" s="19">
        <f>O11-COUNTIFS(Registro[Medicamento],C11,Registro[Estado],"Tomada")</f>
        <v>3</v>
      </c>
      <c r="R11" s="16">
        <f t="shared" si="2"/>
        <v>3</v>
      </c>
      <c r="S11" s="16" t="str">
        <f t="shared" si="3"/>
        <v>Bajo — reponer</v>
      </c>
      <c r="T11" s="22" t="s">
        <v>82</v>
      </c>
    </row>
    <row r="12" spans="2:20" ht="21.75" customHeight="1" x14ac:dyDescent="0.25">
      <c r="B12" s="14">
        <v>7</v>
      </c>
      <c r="C12" s="18" t="s">
        <v>99</v>
      </c>
      <c r="D12" s="15" t="s">
        <v>100</v>
      </c>
      <c r="E12" s="14" t="s">
        <v>79</v>
      </c>
      <c r="F12" s="14" t="s">
        <v>101</v>
      </c>
      <c r="G12" s="14" t="s">
        <v>34</v>
      </c>
      <c r="H12" s="14" t="s">
        <v>102</v>
      </c>
      <c r="I12" s="19">
        <f t="shared" si="0"/>
        <v>0</v>
      </c>
      <c r="J12" s="15" t="s">
        <v>103</v>
      </c>
      <c r="K12" s="20">
        <v>45962</v>
      </c>
      <c r="L12" s="20"/>
      <c r="M12" s="15" t="s">
        <v>10</v>
      </c>
      <c r="N12" s="15" t="s">
        <v>104</v>
      </c>
      <c r="O12" s="21">
        <v>20</v>
      </c>
      <c r="P12" s="19">
        <f t="shared" ca="1" si="1"/>
        <v>209</v>
      </c>
      <c r="Q12" s="19">
        <f>O12-COUNTIFS(Registro[Medicamento],C12,Registro[Estado],"Tomada")</f>
        <v>20</v>
      </c>
      <c r="R12" s="16" t="str">
        <f t="shared" si="2"/>
        <v>-</v>
      </c>
      <c r="S12" s="16" t="str">
        <f t="shared" si="3"/>
        <v>Inactivo</v>
      </c>
      <c r="T12" s="14" t="s">
        <v>105</v>
      </c>
    </row>
  </sheetData>
  <mergeCells count="2">
    <mergeCell ref="B2:T2"/>
    <mergeCell ref="B3:T3"/>
  </mergeCells>
  <conditionalFormatting sqref="C6:T12">
    <cfRule type="expression" dxfId="9" priority="7">
      <formula>$T6="No"</formula>
    </cfRule>
  </conditionalFormatting>
  <conditionalFormatting sqref="S6:S12">
    <cfRule type="cellIs" dxfId="8" priority="2" operator="equal">
      <formula>"Bajo — reponer"</formula>
    </cfRule>
    <cfRule type="cellIs" dxfId="7" priority="3" operator="equal">
      <formula>"Atención"</formula>
    </cfRule>
    <cfRule type="cellIs" dxfId="6" priority="4" operator="equal">
      <formula>"Suficiente"</formula>
    </cfRule>
    <cfRule type="cellIs" dxfId="5" priority="5" operator="equal">
      <formula>"Inactivo"</formula>
    </cfRule>
    <cfRule type="cellIs" dxfId="4" priority="6" operator="equal">
      <formula>"PRN"</formula>
    </cfRule>
  </conditionalFormatting>
  <dataValidations count="3">
    <dataValidation type="list" allowBlank="1" sqref="H6:H12" xr:uid="{00000000-0002-0000-0100-000000000000}">
      <formula1>"Cada 4 h,Cada 6 h,Cada 8 h,Cada 12 h,Cada 24 h,Según necesidad"</formula1>
      <formula2>0</formula2>
    </dataValidation>
    <dataValidation type="list" allowBlank="1" sqref="G6:G12" xr:uid="{00000000-0002-0000-0100-000001000000}">
      <formula1>"Oral,Sublingual,Tópica,Inhalada,Intramuscular,Subcutánea,Rectal,Oftálmica,Ótica,Nasal"</formula1>
      <formula2>0</formula2>
    </dataValidation>
    <dataValidation type="list" sqref="T6:T12" xr:uid="{00000000-0002-0000-0100-000002000000}">
      <formula1>"Sí,No"</formula1>
      <formula2>0</formula2>
    </dataValidation>
  </dataValidations>
  <printOptions horizontalCentered="1"/>
  <pageMargins left="0.5" right="0.5" top="0.6" bottom="0.6" header="0.511811023622047" footer="0.511811023622047"/>
  <pageSetup paperSize="9" fitToHeight="0" orientation="landscape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BE1FA"/>
    <pageSetUpPr fitToPage="1"/>
  </sheetPr>
  <dimension ref="B2:J82"/>
  <sheetViews>
    <sheetView showGridLines="0" zoomScaleNormal="100" workbookViewId="0">
      <pane ySplit="5" topLeftCell="A6" activePane="bottomLeft" state="frozen"/>
      <selection pane="bottomLeft" activeCell="G10" sqref="G10"/>
    </sheetView>
  </sheetViews>
  <sheetFormatPr baseColWidth="10" defaultColWidth="8.7109375" defaultRowHeight="15" x14ac:dyDescent="0.25"/>
  <cols>
    <col min="1" max="1" width="2.28515625" customWidth="1"/>
    <col min="2" max="3" width="12" customWidth="1"/>
    <col min="4" max="4" width="11" customWidth="1"/>
    <col min="5" max="5" width="24" customWidth="1"/>
    <col min="6" max="6" width="12" customWidth="1"/>
    <col min="7" max="7" width="14" customWidth="1"/>
    <col min="8" max="8" width="11" customWidth="1"/>
    <col min="9" max="9" width="18" customWidth="1"/>
    <col min="10" max="10" width="36" customWidth="1"/>
  </cols>
  <sheetData>
    <row r="2" spans="2:10" ht="30" customHeight="1" x14ac:dyDescent="0.25">
      <c r="B2" s="11" t="s">
        <v>106</v>
      </c>
      <c r="C2" s="11"/>
      <c r="D2" s="11"/>
      <c r="E2" s="11"/>
      <c r="F2" s="11"/>
      <c r="G2" s="11"/>
      <c r="H2" s="11"/>
      <c r="I2" s="11"/>
      <c r="J2" s="11"/>
    </row>
    <row r="3" spans="2:10" ht="15.75" customHeight="1" x14ac:dyDescent="0.25">
      <c r="B3" s="10" t="s">
        <v>107</v>
      </c>
      <c r="C3" s="10"/>
      <c r="D3" s="10"/>
      <c r="E3" s="10"/>
      <c r="F3" s="10"/>
      <c r="G3" s="10"/>
      <c r="H3" s="10"/>
      <c r="I3" s="10"/>
      <c r="J3" s="10"/>
    </row>
    <row r="5" spans="2:10" ht="27.75" customHeight="1" x14ac:dyDescent="0.25">
      <c r="B5" s="13" t="s">
        <v>108</v>
      </c>
      <c r="C5" s="13" t="s">
        <v>109</v>
      </c>
      <c r="D5" s="13" t="s">
        <v>110</v>
      </c>
      <c r="E5" s="13" t="s">
        <v>26</v>
      </c>
      <c r="F5" s="13" t="s">
        <v>27</v>
      </c>
      <c r="G5" s="13" t="s">
        <v>111</v>
      </c>
      <c r="H5" s="13" t="s">
        <v>112</v>
      </c>
      <c r="I5" s="13" t="s">
        <v>113</v>
      </c>
      <c r="J5" s="13" t="s">
        <v>114</v>
      </c>
    </row>
    <row r="6" spans="2:10" ht="18" customHeight="1" x14ac:dyDescent="0.25">
      <c r="B6" s="20">
        <v>46161</v>
      </c>
      <c r="C6" s="16" t="str">
        <f t="shared" ref="C6:C37" si="0">IF(B6="","",CHOOSE(WEEKDAY(B6,2),"Lunes","Martes","Miércoles","Jueves","Viernes","Sábado","Domingo"))</f>
        <v>Martes</v>
      </c>
      <c r="D6" s="27">
        <v>0.33333333333333298</v>
      </c>
      <c r="E6" s="15" t="s">
        <v>32</v>
      </c>
      <c r="F6" s="14" t="s">
        <v>33</v>
      </c>
      <c r="G6" s="14" t="s">
        <v>115</v>
      </c>
      <c r="H6" s="27">
        <v>0.32986111111111099</v>
      </c>
      <c r="I6" s="14" t="s">
        <v>116</v>
      </c>
      <c r="J6" s="28"/>
    </row>
    <row r="7" spans="2:10" ht="18" customHeight="1" x14ac:dyDescent="0.25">
      <c r="B7" s="25">
        <v>46161</v>
      </c>
      <c r="C7" s="16" t="str">
        <f t="shared" si="0"/>
        <v>Martes</v>
      </c>
      <c r="D7" s="29">
        <v>0.33333333333333298</v>
      </c>
      <c r="E7" s="24" t="s">
        <v>37</v>
      </c>
      <c r="F7" s="22" t="s">
        <v>33</v>
      </c>
      <c r="G7" s="22" t="s">
        <v>115</v>
      </c>
      <c r="H7" s="29">
        <v>0.34027777777777801</v>
      </c>
      <c r="I7" s="22" t="s">
        <v>117</v>
      </c>
      <c r="J7" s="30" t="s">
        <v>118</v>
      </c>
    </row>
    <row r="8" spans="2:10" ht="18" customHeight="1" x14ac:dyDescent="0.25">
      <c r="B8" s="20">
        <v>46161</v>
      </c>
      <c r="C8" s="16" t="str">
        <f t="shared" si="0"/>
        <v>Martes</v>
      </c>
      <c r="D8" s="27">
        <v>0.33333333333333298</v>
      </c>
      <c r="E8" s="15" t="s">
        <v>40</v>
      </c>
      <c r="F8" s="14" t="s">
        <v>41</v>
      </c>
      <c r="G8" s="14" t="s">
        <v>115</v>
      </c>
      <c r="H8" s="27">
        <v>0.34027777777777801</v>
      </c>
      <c r="I8" s="14" t="s">
        <v>119</v>
      </c>
      <c r="J8" s="28"/>
    </row>
    <row r="9" spans="2:10" ht="18" customHeight="1" x14ac:dyDescent="0.25">
      <c r="B9" s="25">
        <v>46161</v>
      </c>
      <c r="C9" s="16" t="str">
        <f t="shared" si="0"/>
        <v>Martes</v>
      </c>
      <c r="D9" s="29">
        <v>0.58333333333333304</v>
      </c>
      <c r="E9" s="24" t="s">
        <v>45</v>
      </c>
      <c r="F9" s="22" t="s">
        <v>33</v>
      </c>
      <c r="G9" s="22" t="s">
        <v>115</v>
      </c>
      <c r="H9" s="29">
        <v>0.57638888888888895</v>
      </c>
      <c r="I9" s="22"/>
      <c r="J9" s="30"/>
    </row>
    <row r="10" spans="2:10" ht="18" customHeight="1" x14ac:dyDescent="0.25">
      <c r="B10" s="20">
        <v>46161</v>
      </c>
      <c r="C10" s="16" t="str">
        <f t="shared" si="0"/>
        <v>Martes</v>
      </c>
      <c r="D10" s="27">
        <v>0.58333333333333304</v>
      </c>
      <c r="E10" s="15" t="s">
        <v>48</v>
      </c>
      <c r="F10" s="14" t="s">
        <v>33</v>
      </c>
      <c r="G10" s="14" t="s">
        <v>115</v>
      </c>
      <c r="H10" s="27">
        <v>0.57638888888888895</v>
      </c>
      <c r="I10" s="14"/>
      <c r="J10" s="28"/>
    </row>
    <row r="11" spans="2:10" ht="18" customHeight="1" x14ac:dyDescent="0.25">
      <c r="B11" s="25">
        <v>46161</v>
      </c>
      <c r="C11" s="16" t="str">
        <f t="shared" si="0"/>
        <v>Martes</v>
      </c>
      <c r="D11" s="29">
        <v>0.91666666666666696</v>
      </c>
      <c r="E11" s="24" t="s">
        <v>45</v>
      </c>
      <c r="F11" s="22" t="s">
        <v>33</v>
      </c>
      <c r="G11" s="22" t="s">
        <v>115</v>
      </c>
      <c r="H11" s="29">
        <v>0.92013888888888895</v>
      </c>
      <c r="I11" s="22"/>
      <c r="J11" s="30"/>
    </row>
    <row r="12" spans="2:10" ht="18" customHeight="1" x14ac:dyDescent="0.25">
      <c r="B12" s="20">
        <v>46161</v>
      </c>
      <c r="C12" s="16" t="str">
        <f t="shared" si="0"/>
        <v>Martes</v>
      </c>
      <c r="D12" s="27">
        <v>0.91666666666666696</v>
      </c>
      <c r="E12" s="15" t="s">
        <v>53</v>
      </c>
      <c r="F12" s="14" t="s">
        <v>41</v>
      </c>
      <c r="G12" s="14" t="s">
        <v>115</v>
      </c>
      <c r="H12" s="27">
        <v>0.92361111111111105</v>
      </c>
      <c r="I12" s="14"/>
      <c r="J12" s="28"/>
    </row>
    <row r="13" spans="2:10" ht="18" customHeight="1" x14ac:dyDescent="0.25">
      <c r="B13" s="25">
        <v>46162</v>
      </c>
      <c r="C13" s="16" t="str">
        <f t="shared" si="0"/>
        <v>Miércoles</v>
      </c>
      <c r="D13" s="29">
        <v>0.33333333333333298</v>
      </c>
      <c r="E13" s="24" t="s">
        <v>32</v>
      </c>
      <c r="F13" s="22" t="s">
        <v>33</v>
      </c>
      <c r="G13" s="22" t="s">
        <v>115</v>
      </c>
      <c r="H13" s="29">
        <v>0.33680555555555602</v>
      </c>
      <c r="I13" s="22" t="s">
        <v>120</v>
      </c>
      <c r="J13" s="30"/>
    </row>
    <row r="14" spans="2:10" ht="18" customHeight="1" x14ac:dyDescent="0.25">
      <c r="B14" s="20">
        <v>46162</v>
      </c>
      <c r="C14" s="16" t="str">
        <f t="shared" si="0"/>
        <v>Miércoles</v>
      </c>
      <c r="D14" s="27">
        <v>0.33333333333333298</v>
      </c>
      <c r="E14" s="15" t="s">
        <v>37</v>
      </c>
      <c r="F14" s="14" t="s">
        <v>33</v>
      </c>
      <c r="G14" s="14" t="s">
        <v>115</v>
      </c>
      <c r="H14" s="27">
        <v>0.32986111111111099</v>
      </c>
      <c r="I14" s="14" t="s">
        <v>121</v>
      </c>
      <c r="J14" s="28"/>
    </row>
    <row r="15" spans="2:10" ht="18" customHeight="1" x14ac:dyDescent="0.25">
      <c r="B15" s="25">
        <v>46162</v>
      </c>
      <c r="C15" s="16" t="str">
        <f t="shared" si="0"/>
        <v>Miércoles</v>
      </c>
      <c r="D15" s="29">
        <v>0.33333333333333298</v>
      </c>
      <c r="E15" s="24" t="s">
        <v>40</v>
      </c>
      <c r="F15" s="22" t="s">
        <v>41</v>
      </c>
      <c r="G15" s="22" t="s">
        <v>115</v>
      </c>
      <c r="H15" s="29">
        <v>0.34027777777777801</v>
      </c>
      <c r="I15" s="22" t="s">
        <v>122</v>
      </c>
      <c r="J15" s="30"/>
    </row>
    <row r="16" spans="2:10" ht="18" customHeight="1" x14ac:dyDescent="0.25">
      <c r="B16" s="20">
        <v>46162</v>
      </c>
      <c r="C16" s="16" t="str">
        <f t="shared" si="0"/>
        <v>Miércoles</v>
      </c>
      <c r="D16" s="27">
        <v>0.58333333333333304</v>
      </c>
      <c r="E16" s="15" t="s">
        <v>45</v>
      </c>
      <c r="F16" s="14" t="s">
        <v>33</v>
      </c>
      <c r="G16" s="14" t="s">
        <v>115</v>
      </c>
      <c r="H16" s="27">
        <v>0.57638888888888895</v>
      </c>
      <c r="I16" s="14"/>
      <c r="J16" s="28" t="s">
        <v>118</v>
      </c>
    </row>
    <row r="17" spans="2:10" ht="18" customHeight="1" x14ac:dyDescent="0.25">
      <c r="B17" s="25">
        <v>46162</v>
      </c>
      <c r="C17" s="16" t="str">
        <f t="shared" si="0"/>
        <v>Miércoles</v>
      </c>
      <c r="D17" s="29">
        <v>0.58333333333333304</v>
      </c>
      <c r="E17" s="24" t="s">
        <v>48</v>
      </c>
      <c r="F17" s="22" t="s">
        <v>33</v>
      </c>
      <c r="G17" s="22" t="s">
        <v>115</v>
      </c>
      <c r="H17" s="29">
        <v>0.59375</v>
      </c>
      <c r="I17" s="22"/>
      <c r="J17" s="30"/>
    </row>
    <row r="18" spans="2:10" ht="18" customHeight="1" x14ac:dyDescent="0.25">
      <c r="B18" s="20">
        <v>46162</v>
      </c>
      <c r="C18" s="16" t="str">
        <f t="shared" si="0"/>
        <v>Miércoles</v>
      </c>
      <c r="D18" s="27">
        <v>0.91666666666666696</v>
      </c>
      <c r="E18" s="15" t="s">
        <v>45</v>
      </c>
      <c r="F18" s="14" t="s">
        <v>33</v>
      </c>
      <c r="G18" s="14" t="s">
        <v>115</v>
      </c>
      <c r="H18" s="27">
        <v>0.91319444444444398</v>
      </c>
      <c r="I18" s="14"/>
      <c r="J18" s="28" t="s">
        <v>123</v>
      </c>
    </row>
    <row r="19" spans="2:10" ht="18" customHeight="1" x14ac:dyDescent="0.25">
      <c r="B19" s="25">
        <v>46162</v>
      </c>
      <c r="C19" s="16" t="str">
        <f t="shared" si="0"/>
        <v>Miércoles</v>
      </c>
      <c r="D19" s="29">
        <v>0.91666666666666696</v>
      </c>
      <c r="E19" s="24" t="s">
        <v>53</v>
      </c>
      <c r="F19" s="22" t="s">
        <v>41</v>
      </c>
      <c r="G19" s="22" t="s">
        <v>115</v>
      </c>
      <c r="H19" s="29">
        <v>0.92361111111111105</v>
      </c>
      <c r="I19" s="22"/>
      <c r="J19" s="30"/>
    </row>
    <row r="20" spans="2:10" ht="18" customHeight="1" x14ac:dyDescent="0.25">
      <c r="B20" s="20">
        <v>46163</v>
      </c>
      <c r="C20" s="16" t="str">
        <f t="shared" si="0"/>
        <v>Jueves</v>
      </c>
      <c r="D20" s="27">
        <v>0.33333333333333298</v>
      </c>
      <c r="E20" s="15" t="s">
        <v>32</v>
      </c>
      <c r="F20" s="14" t="s">
        <v>33</v>
      </c>
      <c r="G20" s="14" t="s">
        <v>115</v>
      </c>
      <c r="H20" s="27">
        <v>0.34027777777777801</v>
      </c>
      <c r="I20" s="14" t="s">
        <v>124</v>
      </c>
      <c r="J20" s="28" t="s">
        <v>125</v>
      </c>
    </row>
    <row r="21" spans="2:10" ht="18" customHeight="1" x14ac:dyDescent="0.25">
      <c r="B21" s="25">
        <v>46163</v>
      </c>
      <c r="C21" s="16" t="str">
        <f t="shared" si="0"/>
        <v>Jueves</v>
      </c>
      <c r="D21" s="29">
        <v>0.33333333333333298</v>
      </c>
      <c r="E21" s="24" t="s">
        <v>37</v>
      </c>
      <c r="F21" s="22" t="s">
        <v>33</v>
      </c>
      <c r="G21" s="22" t="s">
        <v>115</v>
      </c>
      <c r="H21" s="29">
        <v>0.33680555555555602</v>
      </c>
      <c r="I21" s="22" t="s">
        <v>126</v>
      </c>
      <c r="J21" s="30"/>
    </row>
    <row r="22" spans="2:10" ht="18" customHeight="1" x14ac:dyDescent="0.25">
      <c r="B22" s="20">
        <v>46163</v>
      </c>
      <c r="C22" s="16" t="str">
        <f t="shared" si="0"/>
        <v>Jueves</v>
      </c>
      <c r="D22" s="27">
        <v>0.33333333333333298</v>
      </c>
      <c r="E22" s="15" t="s">
        <v>40</v>
      </c>
      <c r="F22" s="14" t="s">
        <v>41</v>
      </c>
      <c r="G22" s="14" t="s">
        <v>115</v>
      </c>
      <c r="H22" s="27">
        <v>0.34375</v>
      </c>
      <c r="I22" s="14" t="s">
        <v>127</v>
      </c>
      <c r="J22" s="28"/>
    </row>
    <row r="23" spans="2:10" ht="18" customHeight="1" x14ac:dyDescent="0.25">
      <c r="B23" s="25">
        <v>46163</v>
      </c>
      <c r="C23" s="16" t="str">
        <f t="shared" si="0"/>
        <v>Jueves</v>
      </c>
      <c r="D23" s="29">
        <v>0.58333333333333304</v>
      </c>
      <c r="E23" s="24" t="s">
        <v>45</v>
      </c>
      <c r="F23" s="22" t="s">
        <v>33</v>
      </c>
      <c r="G23" s="22" t="s">
        <v>115</v>
      </c>
      <c r="H23" s="29">
        <v>0.59027777777777801</v>
      </c>
      <c r="I23" s="22"/>
      <c r="J23" s="30" t="s">
        <v>125</v>
      </c>
    </row>
    <row r="24" spans="2:10" ht="18" customHeight="1" x14ac:dyDescent="0.25">
      <c r="B24" s="20">
        <v>46163</v>
      </c>
      <c r="C24" s="16" t="str">
        <f t="shared" si="0"/>
        <v>Jueves</v>
      </c>
      <c r="D24" s="27">
        <v>0.58333333333333304</v>
      </c>
      <c r="E24" s="15" t="s">
        <v>48</v>
      </c>
      <c r="F24" s="14" t="s">
        <v>33</v>
      </c>
      <c r="G24" s="14" t="s">
        <v>115</v>
      </c>
      <c r="H24" s="27">
        <v>0.57638888888888895</v>
      </c>
      <c r="I24" s="14"/>
      <c r="J24" s="28"/>
    </row>
    <row r="25" spans="2:10" ht="18" customHeight="1" x14ac:dyDescent="0.25">
      <c r="B25" s="25">
        <v>46163</v>
      </c>
      <c r="C25" s="16" t="str">
        <f t="shared" si="0"/>
        <v>Jueves</v>
      </c>
      <c r="D25" s="29">
        <v>0.91666666666666696</v>
      </c>
      <c r="E25" s="24" t="s">
        <v>45</v>
      </c>
      <c r="F25" s="22" t="s">
        <v>33</v>
      </c>
      <c r="G25" s="22" t="s">
        <v>115</v>
      </c>
      <c r="H25" s="29">
        <v>0.92708333333333304</v>
      </c>
      <c r="I25" s="22"/>
      <c r="J25" s="30" t="s">
        <v>125</v>
      </c>
    </row>
    <row r="26" spans="2:10" ht="18" customHeight="1" x14ac:dyDescent="0.25">
      <c r="B26" s="20">
        <v>46163</v>
      </c>
      <c r="C26" s="16" t="str">
        <f t="shared" si="0"/>
        <v>Jueves</v>
      </c>
      <c r="D26" s="27">
        <v>0.91666666666666696</v>
      </c>
      <c r="E26" s="15" t="s">
        <v>53</v>
      </c>
      <c r="F26" s="14" t="s">
        <v>41</v>
      </c>
      <c r="G26" s="14" t="s">
        <v>115</v>
      </c>
      <c r="H26" s="27">
        <v>0.91319444444444398</v>
      </c>
      <c r="I26" s="14"/>
      <c r="J26" s="28"/>
    </row>
    <row r="27" spans="2:10" ht="18" customHeight="1" x14ac:dyDescent="0.25">
      <c r="B27" s="25">
        <v>46164</v>
      </c>
      <c r="C27" s="16" t="str">
        <f t="shared" si="0"/>
        <v>Viernes</v>
      </c>
      <c r="D27" s="29">
        <v>0.33333333333333298</v>
      </c>
      <c r="E27" s="24" t="s">
        <v>32</v>
      </c>
      <c r="F27" s="22" t="s">
        <v>33</v>
      </c>
      <c r="G27" s="22" t="s">
        <v>115</v>
      </c>
      <c r="H27" s="29">
        <v>0.33680555555555602</v>
      </c>
      <c r="I27" s="22" t="s">
        <v>128</v>
      </c>
      <c r="J27" s="30"/>
    </row>
    <row r="28" spans="2:10" ht="18" customHeight="1" x14ac:dyDescent="0.25">
      <c r="B28" s="20">
        <v>46164</v>
      </c>
      <c r="C28" s="16" t="str">
        <f t="shared" si="0"/>
        <v>Viernes</v>
      </c>
      <c r="D28" s="27">
        <v>0.33333333333333298</v>
      </c>
      <c r="E28" s="15" t="s">
        <v>37</v>
      </c>
      <c r="F28" s="14" t="s">
        <v>33</v>
      </c>
      <c r="G28" s="14" t="s">
        <v>115</v>
      </c>
      <c r="H28" s="27">
        <v>0.34027777777777801</v>
      </c>
      <c r="I28" s="14" t="s">
        <v>129</v>
      </c>
      <c r="J28" s="28" t="s">
        <v>123</v>
      </c>
    </row>
    <row r="29" spans="2:10" ht="18" customHeight="1" x14ac:dyDescent="0.25">
      <c r="B29" s="25">
        <v>46164</v>
      </c>
      <c r="C29" s="16" t="str">
        <f t="shared" si="0"/>
        <v>Viernes</v>
      </c>
      <c r="D29" s="29">
        <v>0.33333333333333298</v>
      </c>
      <c r="E29" s="24" t="s">
        <v>40</v>
      </c>
      <c r="F29" s="22" t="s">
        <v>41</v>
      </c>
      <c r="G29" s="22" t="s">
        <v>115</v>
      </c>
      <c r="H29" s="29">
        <v>0.34027777777777801</v>
      </c>
      <c r="I29" s="22" t="s">
        <v>130</v>
      </c>
      <c r="J29" s="30"/>
    </row>
    <row r="30" spans="2:10" ht="18" customHeight="1" x14ac:dyDescent="0.25">
      <c r="B30" s="20">
        <v>46164</v>
      </c>
      <c r="C30" s="16" t="str">
        <f t="shared" si="0"/>
        <v>Viernes</v>
      </c>
      <c r="D30" s="27">
        <v>0.58333333333333304</v>
      </c>
      <c r="E30" s="15" t="s">
        <v>45</v>
      </c>
      <c r="F30" s="14" t="s">
        <v>33</v>
      </c>
      <c r="G30" s="14" t="s">
        <v>115</v>
      </c>
      <c r="H30" s="27">
        <v>0.57638888888888895</v>
      </c>
      <c r="I30" s="14"/>
      <c r="J30" s="28" t="s">
        <v>123</v>
      </c>
    </row>
    <row r="31" spans="2:10" ht="18" customHeight="1" x14ac:dyDescent="0.25">
      <c r="B31" s="25">
        <v>46164</v>
      </c>
      <c r="C31" s="16" t="str">
        <f t="shared" si="0"/>
        <v>Viernes</v>
      </c>
      <c r="D31" s="29">
        <v>0.58333333333333304</v>
      </c>
      <c r="E31" s="24" t="s">
        <v>48</v>
      </c>
      <c r="F31" s="22" t="s">
        <v>33</v>
      </c>
      <c r="G31" s="22" t="s">
        <v>115</v>
      </c>
      <c r="H31" s="29">
        <v>0.59375</v>
      </c>
      <c r="I31" s="22"/>
      <c r="J31" s="30" t="s">
        <v>123</v>
      </c>
    </row>
    <row r="32" spans="2:10" ht="18" customHeight="1" x14ac:dyDescent="0.25">
      <c r="B32" s="20">
        <v>46164</v>
      </c>
      <c r="C32" s="16" t="str">
        <f t="shared" si="0"/>
        <v>Viernes</v>
      </c>
      <c r="D32" s="27">
        <v>0.91666666666666696</v>
      </c>
      <c r="E32" s="15" t="s">
        <v>45</v>
      </c>
      <c r="F32" s="14" t="s">
        <v>33</v>
      </c>
      <c r="G32" s="14" t="s">
        <v>115</v>
      </c>
      <c r="H32" s="27">
        <v>0.92708333333333304</v>
      </c>
      <c r="I32" s="14"/>
      <c r="J32" s="28"/>
    </row>
    <row r="33" spans="2:10" ht="18" customHeight="1" x14ac:dyDescent="0.25">
      <c r="B33" s="25">
        <v>46164</v>
      </c>
      <c r="C33" s="16" t="str">
        <f t="shared" si="0"/>
        <v>Viernes</v>
      </c>
      <c r="D33" s="29">
        <v>0.91666666666666696</v>
      </c>
      <c r="E33" s="24" t="s">
        <v>53</v>
      </c>
      <c r="F33" s="22" t="s">
        <v>41</v>
      </c>
      <c r="G33" s="22" t="s">
        <v>115</v>
      </c>
      <c r="H33" s="29">
        <v>0.92708333333333304</v>
      </c>
      <c r="I33" s="22"/>
      <c r="J33" s="30"/>
    </row>
    <row r="34" spans="2:10" ht="18" customHeight="1" x14ac:dyDescent="0.25">
      <c r="B34" s="20">
        <v>46165</v>
      </c>
      <c r="C34" s="16" t="str">
        <f t="shared" si="0"/>
        <v>Sábado</v>
      </c>
      <c r="D34" s="27">
        <v>0.33333333333333298</v>
      </c>
      <c r="E34" s="15" t="s">
        <v>32</v>
      </c>
      <c r="F34" s="14" t="s">
        <v>33</v>
      </c>
      <c r="G34" s="14" t="s">
        <v>115</v>
      </c>
      <c r="H34" s="27">
        <v>0.34375</v>
      </c>
      <c r="I34" s="14" t="s">
        <v>116</v>
      </c>
      <c r="J34" s="28" t="s">
        <v>123</v>
      </c>
    </row>
    <row r="35" spans="2:10" ht="18" customHeight="1" x14ac:dyDescent="0.25">
      <c r="B35" s="25">
        <v>46165</v>
      </c>
      <c r="C35" s="16" t="str">
        <f t="shared" si="0"/>
        <v>Sábado</v>
      </c>
      <c r="D35" s="29">
        <v>0.33333333333333298</v>
      </c>
      <c r="E35" s="24" t="s">
        <v>37</v>
      </c>
      <c r="F35" s="22" t="s">
        <v>33</v>
      </c>
      <c r="G35" s="22" t="s">
        <v>115</v>
      </c>
      <c r="H35" s="29">
        <v>0.33680555555555602</v>
      </c>
      <c r="I35" s="22" t="s">
        <v>131</v>
      </c>
      <c r="J35" s="30" t="s">
        <v>118</v>
      </c>
    </row>
    <row r="36" spans="2:10" ht="18" customHeight="1" x14ac:dyDescent="0.25">
      <c r="B36" s="20">
        <v>46165</v>
      </c>
      <c r="C36" s="16" t="str">
        <f t="shared" si="0"/>
        <v>Sábado</v>
      </c>
      <c r="D36" s="27">
        <v>0.33333333333333298</v>
      </c>
      <c r="E36" s="15" t="s">
        <v>40</v>
      </c>
      <c r="F36" s="14" t="s">
        <v>41</v>
      </c>
      <c r="G36" s="14" t="s">
        <v>115</v>
      </c>
      <c r="H36" s="27">
        <v>0.32638888888888901</v>
      </c>
      <c r="I36" s="14" t="s">
        <v>132</v>
      </c>
      <c r="J36" s="28"/>
    </row>
    <row r="37" spans="2:10" ht="18" customHeight="1" x14ac:dyDescent="0.25">
      <c r="B37" s="25">
        <v>46165</v>
      </c>
      <c r="C37" s="16" t="str">
        <f t="shared" si="0"/>
        <v>Sábado</v>
      </c>
      <c r="D37" s="29">
        <v>0.58333333333333304</v>
      </c>
      <c r="E37" s="24" t="s">
        <v>45</v>
      </c>
      <c r="F37" s="22" t="s">
        <v>33</v>
      </c>
      <c r="G37" s="22" t="s">
        <v>115</v>
      </c>
      <c r="H37" s="29">
        <v>0.58680555555555602</v>
      </c>
      <c r="I37" s="22"/>
      <c r="J37" s="30" t="s">
        <v>125</v>
      </c>
    </row>
    <row r="38" spans="2:10" ht="18" customHeight="1" x14ac:dyDescent="0.25">
      <c r="B38" s="20">
        <v>46165</v>
      </c>
      <c r="C38" s="16" t="str">
        <f t="shared" ref="C38:C69" si="1">IF(B38="","",CHOOSE(WEEKDAY(B38,2),"Lunes","Martes","Miércoles","Jueves","Viernes","Sábado","Domingo"))</f>
        <v>Sábado</v>
      </c>
      <c r="D38" s="27">
        <v>0.58333333333333304</v>
      </c>
      <c r="E38" s="15" t="s">
        <v>48</v>
      </c>
      <c r="F38" s="14" t="s">
        <v>33</v>
      </c>
      <c r="G38" s="14" t="s">
        <v>115</v>
      </c>
      <c r="H38" s="27">
        <v>0.58680555555555602</v>
      </c>
      <c r="I38" s="14"/>
      <c r="J38" s="28" t="s">
        <v>118</v>
      </c>
    </row>
    <row r="39" spans="2:10" ht="18" customHeight="1" x14ac:dyDescent="0.25">
      <c r="B39" s="25">
        <v>46165</v>
      </c>
      <c r="C39" s="16" t="str">
        <f t="shared" si="1"/>
        <v>Sábado</v>
      </c>
      <c r="D39" s="29">
        <v>0.91666666666666696</v>
      </c>
      <c r="E39" s="24" t="s">
        <v>45</v>
      </c>
      <c r="F39" s="22" t="s">
        <v>33</v>
      </c>
      <c r="G39" s="22" t="s">
        <v>115</v>
      </c>
      <c r="H39" s="29">
        <v>0.92013888888888895</v>
      </c>
      <c r="I39" s="22"/>
      <c r="J39" s="30"/>
    </row>
    <row r="40" spans="2:10" ht="18" customHeight="1" x14ac:dyDescent="0.25">
      <c r="B40" s="20">
        <v>46165</v>
      </c>
      <c r="C40" s="16" t="str">
        <f t="shared" si="1"/>
        <v>Sábado</v>
      </c>
      <c r="D40" s="27">
        <v>0.91666666666666696</v>
      </c>
      <c r="E40" s="15" t="s">
        <v>53</v>
      </c>
      <c r="F40" s="14" t="s">
        <v>41</v>
      </c>
      <c r="G40" s="14" t="s">
        <v>115</v>
      </c>
      <c r="H40" s="27">
        <v>0.91319444444444398</v>
      </c>
      <c r="I40" s="14"/>
      <c r="J40" s="28"/>
    </row>
    <row r="41" spans="2:10" ht="18" customHeight="1" x14ac:dyDescent="0.25">
      <c r="B41" s="25">
        <v>46166</v>
      </c>
      <c r="C41" s="16" t="str">
        <f t="shared" si="1"/>
        <v>Domingo</v>
      </c>
      <c r="D41" s="29">
        <v>0.33333333333333298</v>
      </c>
      <c r="E41" s="24" t="s">
        <v>32</v>
      </c>
      <c r="F41" s="22" t="s">
        <v>33</v>
      </c>
      <c r="G41" s="22" t="s">
        <v>115</v>
      </c>
      <c r="H41" s="29">
        <v>0.34027777777777801</v>
      </c>
      <c r="I41" s="22" t="s">
        <v>133</v>
      </c>
      <c r="J41" s="30" t="s">
        <v>125</v>
      </c>
    </row>
    <row r="42" spans="2:10" ht="18" customHeight="1" x14ac:dyDescent="0.25">
      <c r="B42" s="20">
        <v>46166</v>
      </c>
      <c r="C42" s="16" t="str">
        <f t="shared" si="1"/>
        <v>Domingo</v>
      </c>
      <c r="D42" s="27">
        <v>0.33333333333333298</v>
      </c>
      <c r="E42" s="15" t="s">
        <v>37</v>
      </c>
      <c r="F42" s="14" t="s">
        <v>33</v>
      </c>
      <c r="G42" s="14" t="s">
        <v>134</v>
      </c>
      <c r="H42" s="27"/>
      <c r="I42" s="14" t="s">
        <v>135</v>
      </c>
      <c r="J42" s="28" t="s">
        <v>136</v>
      </c>
    </row>
    <row r="43" spans="2:10" ht="18" customHeight="1" x14ac:dyDescent="0.25">
      <c r="B43" s="25">
        <v>46166</v>
      </c>
      <c r="C43" s="16" t="str">
        <f t="shared" si="1"/>
        <v>Domingo</v>
      </c>
      <c r="D43" s="29">
        <v>0.33333333333333298</v>
      </c>
      <c r="E43" s="24" t="s">
        <v>40</v>
      </c>
      <c r="F43" s="22" t="s">
        <v>41</v>
      </c>
      <c r="G43" s="22" t="s">
        <v>115</v>
      </c>
      <c r="H43" s="29">
        <v>0.32986111111111099</v>
      </c>
      <c r="I43" s="22" t="s">
        <v>137</v>
      </c>
      <c r="J43" s="30"/>
    </row>
    <row r="44" spans="2:10" ht="18" customHeight="1" x14ac:dyDescent="0.25">
      <c r="B44" s="20">
        <v>46166</v>
      </c>
      <c r="C44" s="16" t="str">
        <f t="shared" si="1"/>
        <v>Domingo</v>
      </c>
      <c r="D44" s="27">
        <v>0.58333333333333304</v>
      </c>
      <c r="E44" s="15" t="s">
        <v>45</v>
      </c>
      <c r="F44" s="14" t="s">
        <v>33</v>
      </c>
      <c r="G44" s="14" t="s">
        <v>115</v>
      </c>
      <c r="H44" s="27">
        <v>0.58680555555555602</v>
      </c>
      <c r="I44" s="14"/>
      <c r="J44" s="28"/>
    </row>
    <row r="45" spans="2:10" ht="18" customHeight="1" x14ac:dyDescent="0.25">
      <c r="B45" s="25">
        <v>46166</v>
      </c>
      <c r="C45" s="16" t="str">
        <f t="shared" si="1"/>
        <v>Domingo</v>
      </c>
      <c r="D45" s="29">
        <v>0.58333333333333304</v>
      </c>
      <c r="E45" s="24" t="s">
        <v>48</v>
      </c>
      <c r="F45" s="22" t="s">
        <v>33</v>
      </c>
      <c r="G45" s="22" t="s">
        <v>115</v>
      </c>
      <c r="H45" s="29">
        <v>0.58680555555555602</v>
      </c>
      <c r="I45" s="22"/>
      <c r="J45" s="30" t="s">
        <v>118</v>
      </c>
    </row>
    <row r="46" spans="2:10" ht="18" customHeight="1" x14ac:dyDescent="0.25">
      <c r="B46" s="20">
        <v>46166</v>
      </c>
      <c r="C46" s="16" t="str">
        <f t="shared" si="1"/>
        <v>Domingo</v>
      </c>
      <c r="D46" s="27">
        <v>0.91666666666666696</v>
      </c>
      <c r="E46" s="15" t="s">
        <v>45</v>
      </c>
      <c r="F46" s="14" t="s">
        <v>33</v>
      </c>
      <c r="G46" s="14" t="s">
        <v>115</v>
      </c>
      <c r="H46" s="27">
        <v>0.91666666666666696</v>
      </c>
      <c r="I46" s="14"/>
      <c r="J46" s="28" t="s">
        <v>123</v>
      </c>
    </row>
    <row r="47" spans="2:10" ht="18" customHeight="1" x14ac:dyDescent="0.25">
      <c r="B47" s="25">
        <v>46166</v>
      </c>
      <c r="C47" s="16" t="str">
        <f t="shared" si="1"/>
        <v>Domingo</v>
      </c>
      <c r="D47" s="29">
        <v>0.91666666666666696</v>
      </c>
      <c r="E47" s="24" t="s">
        <v>53</v>
      </c>
      <c r="F47" s="22" t="s">
        <v>41</v>
      </c>
      <c r="G47" s="22" t="s">
        <v>115</v>
      </c>
      <c r="H47" s="29">
        <v>0.92361111111111105</v>
      </c>
      <c r="I47" s="22"/>
      <c r="J47" s="30" t="s">
        <v>123</v>
      </c>
    </row>
    <row r="48" spans="2:10" ht="18" customHeight="1" x14ac:dyDescent="0.25">
      <c r="B48" s="20">
        <v>46167</v>
      </c>
      <c r="C48" s="16" t="str">
        <f t="shared" si="1"/>
        <v>Lunes</v>
      </c>
      <c r="D48" s="27">
        <v>0.33333333333333298</v>
      </c>
      <c r="E48" s="15" t="s">
        <v>32</v>
      </c>
      <c r="F48" s="14" t="s">
        <v>33</v>
      </c>
      <c r="G48" s="14" t="s">
        <v>138</v>
      </c>
      <c r="H48" s="27"/>
      <c r="I48" s="14" t="s">
        <v>139</v>
      </c>
      <c r="J48" s="28" t="s">
        <v>140</v>
      </c>
    </row>
    <row r="49" spans="2:10" ht="18" customHeight="1" x14ac:dyDescent="0.25">
      <c r="B49" s="25">
        <v>46167</v>
      </c>
      <c r="C49" s="16" t="str">
        <f t="shared" si="1"/>
        <v>Lunes</v>
      </c>
      <c r="D49" s="29">
        <v>0.33333333333333298</v>
      </c>
      <c r="E49" s="24" t="s">
        <v>37</v>
      </c>
      <c r="F49" s="22" t="s">
        <v>33</v>
      </c>
      <c r="G49" s="22" t="s">
        <v>115</v>
      </c>
      <c r="H49" s="29">
        <v>0.34375</v>
      </c>
      <c r="I49" s="22" t="s">
        <v>141</v>
      </c>
      <c r="J49" s="30" t="s">
        <v>125</v>
      </c>
    </row>
    <row r="50" spans="2:10" ht="18" customHeight="1" x14ac:dyDescent="0.25">
      <c r="B50" s="20">
        <v>46167</v>
      </c>
      <c r="C50" s="16" t="str">
        <f t="shared" si="1"/>
        <v>Lunes</v>
      </c>
      <c r="D50" s="27">
        <v>0.33333333333333298</v>
      </c>
      <c r="E50" s="15" t="s">
        <v>40</v>
      </c>
      <c r="F50" s="14" t="s">
        <v>41</v>
      </c>
      <c r="G50" s="14" t="s">
        <v>115</v>
      </c>
      <c r="H50" s="27">
        <v>0.33680555555555602</v>
      </c>
      <c r="I50" s="14" t="s">
        <v>142</v>
      </c>
      <c r="J50" s="28"/>
    </row>
    <row r="51" spans="2:10" ht="18" customHeight="1" x14ac:dyDescent="0.25">
      <c r="B51" s="25">
        <v>46167</v>
      </c>
      <c r="C51" s="16" t="str">
        <f t="shared" si="1"/>
        <v>Lunes</v>
      </c>
      <c r="D51" s="29">
        <v>0.58333333333333304</v>
      </c>
      <c r="E51" s="24" t="s">
        <v>45</v>
      </c>
      <c r="F51" s="22" t="s">
        <v>33</v>
      </c>
      <c r="G51" s="22" t="s">
        <v>115</v>
      </c>
      <c r="H51" s="29">
        <v>0.57986111111111105</v>
      </c>
      <c r="I51" s="22"/>
      <c r="J51" s="30"/>
    </row>
    <row r="52" spans="2:10" ht="18" customHeight="1" x14ac:dyDescent="0.25">
      <c r="B52" s="20">
        <v>46167</v>
      </c>
      <c r="C52" s="16" t="str">
        <f t="shared" si="1"/>
        <v>Lunes</v>
      </c>
      <c r="D52" s="27">
        <v>0.58333333333333304</v>
      </c>
      <c r="E52" s="15" t="s">
        <v>48</v>
      </c>
      <c r="F52" s="14" t="s">
        <v>33</v>
      </c>
      <c r="G52" s="14" t="s">
        <v>115</v>
      </c>
      <c r="H52" s="27">
        <v>0.58333333333333304</v>
      </c>
      <c r="I52" s="14"/>
      <c r="J52" s="28" t="s">
        <v>118</v>
      </c>
    </row>
    <row r="53" spans="2:10" ht="18" customHeight="1" x14ac:dyDescent="0.25">
      <c r="B53" s="25">
        <v>46167</v>
      </c>
      <c r="C53" s="16" t="str">
        <f t="shared" si="1"/>
        <v>Lunes</v>
      </c>
      <c r="D53" s="29">
        <v>0.91666666666666696</v>
      </c>
      <c r="E53" s="24" t="s">
        <v>45</v>
      </c>
      <c r="F53" s="22" t="s">
        <v>33</v>
      </c>
      <c r="G53" s="22" t="s">
        <v>134</v>
      </c>
      <c r="H53" s="29"/>
      <c r="I53" s="22"/>
      <c r="J53" s="30" t="s">
        <v>143</v>
      </c>
    </row>
    <row r="54" spans="2:10" ht="18" customHeight="1" x14ac:dyDescent="0.25">
      <c r="B54" s="20">
        <v>46167</v>
      </c>
      <c r="C54" s="16" t="str">
        <f t="shared" si="1"/>
        <v>Lunes</v>
      </c>
      <c r="D54" s="27">
        <v>0.91666666666666696</v>
      </c>
      <c r="E54" s="15" t="s">
        <v>53</v>
      </c>
      <c r="F54" s="14" t="s">
        <v>41</v>
      </c>
      <c r="G54" s="14" t="s">
        <v>115</v>
      </c>
      <c r="H54" s="27">
        <v>0.90972222222222199</v>
      </c>
      <c r="I54" s="14"/>
      <c r="J54" s="28" t="s">
        <v>118</v>
      </c>
    </row>
    <row r="55" spans="2:10" ht="18" customHeight="1" x14ac:dyDescent="0.25">
      <c r="B55" s="25">
        <v>46168</v>
      </c>
      <c r="C55" s="16" t="str">
        <f t="shared" si="1"/>
        <v>Martes</v>
      </c>
      <c r="D55" s="29">
        <v>0.33333333333333298</v>
      </c>
      <c r="E55" s="24" t="s">
        <v>32</v>
      </c>
      <c r="F55" s="22" t="s">
        <v>33</v>
      </c>
      <c r="G55" s="22" t="s">
        <v>115</v>
      </c>
      <c r="H55" s="29">
        <v>0.32638888888888901</v>
      </c>
      <c r="I55" s="22" t="s">
        <v>122</v>
      </c>
      <c r="J55" s="30"/>
    </row>
    <row r="56" spans="2:10" ht="18" customHeight="1" x14ac:dyDescent="0.25">
      <c r="B56" s="20">
        <v>46168</v>
      </c>
      <c r="C56" s="16" t="str">
        <f t="shared" si="1"/>
        <v>Martes</v>
      </c>
      <c r="D56" s="27">
        <v>0.33333333333333298</v>
      </c>
      <c r="E56" s="15" t="s">
        <v>37</v>
      </c>
      <c r="F56" s="14" t="s">
        <v>33</v>
      </c>
      <c r="G56" s="14" t="s">
        <v>115</v>
      </c>
      <c r="H56" s="27">
        <v>0.32986111111111099</v>
      </c>
      <c r="I56" s="14" t="s">
        <v>144</v>
      </c>
      <c r="J56" s="28"/>
    </row>
    <row r="57" spans="2:10" ht="18" customHeight="1" x14ac:dyDescent="0.25">
      <c r="B57" s="25">
        <v>46168</v>
      </c>
      <c r="C57" s="16" t="str">
        <f t="shared" si="1"/>
        <v>Martes</v>
      </c>
      <c r="D57" s="29">
        <v>0.33333333333333298</v>
      </c>
      <c r="E57" s="24" t="s">
        <v>40</v>
      </c>
      <c r="F57" s="22" t="s">
        <v>41</v>
      </c>
      <c r="G57" s="22" t="s">
        <v>115</v>
      </c>
      <c r="H57" s="29">
        <v>0.33333333333333298</v>
      </c>
      <c r="I57" s="22" t="s">
        <v>129</v>
      </c>
      <c r="J57" s="30" t="s">
        <v>125</v>
      </c>
    </row>
    <row r="58" spans="2:10" ht="18" customHeight="1" x14ac:dyDescent="0.25">
      <c r="B58" s="20">
        <v>46168</v>
      </c>
      <c r="C58" s="16" t="str">
        <f t="shared" si="1"/>
        <v>Martes</v>
      </c>
      <c r="D58" s="27">
        <v>0.58333333333333304</v>
      </c>
      <c r="E58" s="15" t="s">
        <v>45</v>
      </c>
      <c r="F58" s="14" t="s">
        <v>33</v>
      </c>
      <c r="G58" s="14" t="s">
        <v>115</v>
      </c>
      <c r="H58" s="27">
        <v>0.58680555555555602</v>
      </c>
      <c r="I58" s="14"/>
      <c r="J58" s="28" t="s">
        <v>125</v>
      </c>
    </row>
    <row r="59" spans="2:10" ht="18" customHeight="1" x14ac:dyDescent="0.25">
      <c r="B59" s="25">
        <v>46168</v>
      </c>
      <c r="C59" s="16" t="str">
        <f t="shared" si="1"/>
        <v>Martes</v>
      </c>
      <c r="D59" s="29">
        <v>0.58333333333333304</v>
      </c>
      <c r="E59" s="24" t="s">
        <v>48</v>
      </c>
      <c r="F59" s="22" t="s">
        <v>33</v>
      </c>
      <c r="G59" s="22" t="s">
        <v>115</v>
      </c>
      <c r="H59" s="29">
        <v>0.59375</v>
      </c>
      <c r="I59" s="22"/>
      <c r="J59" s="30" t="s">
        <v>123</v>
      </c>
    </row>
    <row r="60" spans="2:10" ht="18" customHeight="1" x14ac:dyDescent="0.25">
      <c r="B60" s="20">
        <v>46168</v>
      </c>
      <c r="C60" s="16" t="str">
        <f t="shared" si="1"/>
        <v>Martes</v>
      </c>
      <c r="D60" s="27">
        <v>0.91666666666666696</v>
      </c>
      <c r="E60" s="15" t="s">
        <v>45</v>
      </c>
      <c r="F60" s="14" t="s">
        <v>33</v>
      </c>
      <c r="G60" s="14" t="s">
        <v>115</v>
      </c>
      <c r="H60" s="27">
        <v>0.91666666666666696</v>
      </c>
      <c r="I60" s="14"/>
      <c r="J60" s="28"/>
    </row>
    <row r="61" spans="2:10" ht="18" customHeight="1" x14ac:dyDescent="0.25">
      <c r="B61" s="25">
        <v>46168</v>
      </c>
      <c r="C61" s="16" t="str">
        <f t="shared" si="1"/>
        <v>Martes</v>
      </c>
      <c r="D61" s="29">
        <v>0.91666666666666696</v>
      </c>
      <c r="E61" s="24" t="s">
        <v>53</v>
      </c>
      <c r="F61" s="22" t="s">
        <v>41</v>
      </c>
      <c r="G61" s="22" t="s">
        <v>115</v>
      </c>
      <c r="H61" s="29">
        <v>0.92013888888888895</v>
      </c>
      <c r="I61" s="22"/>
      <c r="J61" s="30"/>
    </row>
    <row r="62" spans="2:10" ht="18" customHeight="1" x14ac:dyDescent="0.25">
      <c r="B62" s="20">
        <v>46169</v>
      </c>
      <c r="C62" s="16" t="str">
        <f t="shared" si="1"/>
        <v>Miércoles</v>
      </c>
      <c r="D62" s="27">
        <v>0.33333333333333298</v>
      </c>
      <c r="E62" s="15" t="s">
        <v>32</v>
      </c>
      <c r="F62" s="14" t="s">
        <v>33</v>
      </c>
      <c r="G62" s="14" t="s">
        <v>115</v>
      </c>
      <c r="H62" s="27">
        <v>0.34027777777777801</v>
      </c>
      <c r="I62" s="14" t="s">
        <v>120</v>
      </c>
      <c r="J62" s="28" t="s">
        <v>118</v>
      </c>
    </row>
    <row r="63" spans="2:10" ht="18" customHeight="1" x14ac:dyDescent="0.25">
      <c r="B63" s="25">
        <v>46169</v>
      </c>
      <c r="C63" s="16" t="str">
        <f t="shared" si="1"/>
        <v>Miércoles</v>
      </c>
      <c r="D63" s="29">
        <v>0.33333333333333298</v>
      </c>
      <c r="E63" s="24" t="s">
        <v>37</v>
      </c>
      <c r="F63" s="22" t="s">
        <v>33</v>
      </c>
      <c r="G63" s="22" t="s">
        <v>115</v>
      </c>
      <c r="H63" s="29">
        <v>0.34375</v>
      </c>
      <c r="I63" s="22" t="s">
        <v>145</v>
      </c>
      <c r="J63" s="30"/>
    </row>
    <row r="64" spans="2:10" ht="18" customHeight="1" x14ac:dyDescent="0.25">
      <c r="B64" s="20">
        <v>46169</v>
      </c>
      <c r="C64" s="16" t="str">
        <f t="shared" si="1"/>
        <v>Miércoles</v>
      </c>
      <c r="D64" s="27">
        <v>0.33333333333333298</v>
      </c>
      <c r="E64" s="15" t="s">
        <v>40</v>
      </c>
      <c r="F64" s="14" t="s">
        <v>41</v>
      </c>
      <c r="G64" s="14" t="s">
        <v>115</v>
      </c>
      <c r="H64" s="27">
        <v>0.34375</v>
      </c>
      <c r="I64" s="14" t="s">
        <v>146</v>
      </c>
      <c r="J64" s="28"/>
    </row>
    <row r="65" spans="2:10" ht="18" customHeight="1" x14ac:dyDescent="0.25">
      <c r="B65" s="25">
        <v>46169</v>
      </c>
      <c r="C65" s="16" t="str">
        <f t="shared" si="1"/>
        <v>Miércoles</v>
      </c>
      <c r="D65" s="29">
        <v>0.58333333333333304</v>
      </c>
      <c r="E65" s="24" t="s">
        <v>45</v>
      </c>
      <c r="F65" s="22" t="s">
        <v>33</v>
      </c>
      <c r="G65" s="22" t="s">
        <v>115</v>
      </c>
      <c r="H65" s="29">
        <v>0.59027777777777801</v>
      </c>
      <c r="I65" s="22"/>
      <c r="J65" s="30" t="s">
        <v>123</v>
      </c>
    </row>
    <row r="66" spans="2:10" ht="18" customHeight="1" x14ac:dyDescent="0.25">
      <c r="B66" s="20">
        <v>46169</v>
      </c>
      <c r="C66" s="16" t="str">
        <f t="shared" si="1"/>
        <v>Miércoles</v>
      </c>
      <c r="D66" s="27">
        <v>0.58333333333333304</v>
      </c>
      <c r="E66" s="15" t="s">
        <v>48</v>
      </c>
      <c r="F66" s="14" t="s">
        <v>33</v>
      </c>
      <c r="G66" s="14" t="s">
        <v>115</v>
      </c>
      <c r="H66" s="27">
        <v>0.59027777777777801</v>
      </c>
      <c r="I66" s="14"/>
      <c r="J66" s="28"/>
    </row>
    <row r="67" spans="2:10" ht="18" customHeight="1" x14ac:dyDescent="0.25">
      <c r="B67" s="25">
        <v>46169</v>
      </c>
      <c r="C67" s="16" t="str">
        <f t="shared" si="1"/>
        <v>Miércoles</v>
      </c>
      <c r="D67" s="29">
        <v>0.91666666666666696</v>
      </c>
      <c r="E67" s="24" t="s">
        <v>45</v>
      </c>
      <c r="F67" s="22" t="s">
        <v>33</v>
      </c>
      <c r="G67" s="22" t="s">
        <v>115</v>
      </c>
      <c r="H67" s="29">
        <v>0.91666666666666696</v>
      </c>
      <c r="I67" s="22"/>
      <c r="J67" s="30"/>
    </row>
    <row r="68" spans="2:10" ht="18" customHeight="1" x14ac:dyDescent="0.25">
      <c r="B68" s="20">
        <v>46169</v>
      </c>
      <c r="C68" s="16" t="str">
        <f t="shared" si="1"/>
        <v>Miércoles</v>
      </c>
      <c r="D68" s="27">
        <v>0.91666666666666696</v>
      </c>
      <c r="E68" s="15" t="s">
        <v>53</v>
      </c>
      <c r="F68" s="14" t="s">
        <v>41</v>
      </c>
      <c r="G68" s="14" t="s">
        <v>115</v>
      </c>
      <c r="H68" s="27">
        <v>0.92708333333333304</v>
      </c>
      <c r="I68" s="14"/>
      <c r="J68" s="28"/>
    </row>
    <row r="69" spans="2:10" ht="18" customHeight="1" x14ac:dyDescent="0.25">
      <c r="B69" s="25">
        <v>46170</v>
      </c>
      <c r="C69" s="16" t="str">
        <f t="shared" si="1"/>
        <v>Jueves</v>
      </c>
      <c r="D69" s="29">
        <v>0.33333333333333298</v>
      </c>
      <c r="E69" s="24" t="s">
        <v>32</v>
      </c>
      <c r="F69" s="22" t="s">
        <v>33</v>
      </c>
      <c r="G69" s="22" t="s">
        <v>115</v>
      </c>
      <c r="H69" s="29">
        <v>0.32986111111111099</v>
      </c>
      <c r="I69" s="22" t="s">
        <v>127</v>
      </c>
      <c r="J69" s="30"/>
    </row>
    <row r="70" spans="2:10" ht="18" customHeight="1" x14ac:dyDescent="0.25">
      <c r="B70" s="20">
        <v>46170</v>
      </c>
      <c r="C70" s="16" t="str">
        <f t="shared" ref="C70:C101" si="2">IF(B70="","",CHOOSE(WEEKDAY(B70,2),"Lunes","Martes","Miércoles","Jueves","Viernes","Sábado","Domingo"))</f>
        <v>Jueves</v>
      </c>
      <c r="D70" s="27">
        <v>0.33333333333333298</v>
      </c>
      <c r="E70" s="15" t="s">
        <v>37</v>
      </c>
      <c r="F70" s="14" t="s">
        <v>33</v>
      </c>
      <c r="G70" s="14" t="s">
        <v>115</v>
      </c>
      <c r="H70" s="27">
        <v>0.32986111111111099</v>
      </c>
      <c r="I70" s="14" t="s">
        <v>147</v>
      </c>
      <c r="J70" s="28" t="s">
        <v>125</v>
      </c>
    </row>
    <row r="71" spans="2:10" ht="18" customHeight="1" x14ac:dyDescent="0.25">
      <c r="B71" s="25">
        <v>46170</v>
      </c>
      <c r="C71" s="16" t="str">
        <f t="shared" si="2"/>
        <v>Jueves</v>
      </c>
      <c r="D71" s="29">
        <v>0.33333333333333298</v>
      </c>
      <c r="E71" s="24" t="s">
        <v>40</v>
      </c>
      <c r="F71" s="22" t="s">
        <v>41</v>
      </c>
      <c r="G71" s="22" t="s">
        <v>115</v>
      </c>
      <c r="H71" s="29">
        <v>0.32638888888888901</v>
      </c>
      <c r="I71" s="22" t="s">
        <v>117</v>
      </c>
      <c r="J71" s="30" t="s">
        <v>125</v>
      </c>
    </row>
    <row r="72" spans="2:10" ht="18" customHeight="1" x14ac:dyDescent="0.25">
      <c r="B72" s="20">
        <v>46170</v>
      </c>
      <c r="C72" s="16" t="str">
        <f t="shared" si="2"/>
        <v>Jueves</v>
      </c>
      <c r="D72" s="27">
        <v>0.58333333333333304</v>
      </c>
      <c r="E72" s="15" t="s">
        <v>45</v>
      </c>
      <c r="F72" s="14" t="s">
        <v>33</v>
      </c>
      <c r="G72" s="14" t="s">
        <v>115</v>
      </c>
      <c r="H72" s="27">
        <v>0.59375</v>
      </c>
      <c r="I72" s="14"/>
      <c r="J72" s="28" t="s">
        <v>118</v>
      </c>
    </row>
    <row r="73" spans="2:10" ht="18" customHeight="1" x14ac:dyDescent="0.25">
      <c r="B73" s="25">
        <v>46170</v>
      </c>
      <c r="C73" s="16" t="str">
        <f t="shared" si="2"/>
        <v>Jueves</v>
      </c>
      <c r="D73" s="29">
        <v>0.58333333333333304</v>
      </c>
      <c r="E73" s="24" t="s">
        <v>48</v>
      </c>
      <c r="F73" s="22" t="s">
        <v>33</v>
      </c>
      <c r="G73" s="22" t="s">
        <v>115</v>
      </c>
      <c r="H73" s="29">
        <v>0.59375</v>
      </c>
      <c r="I73" s="22"/>
      <c r="J73" s="30" t="s">
        <v>123</v>
      </c>
    </row>
    <row r="74" spans="2:10" ht="18" customHeight="1" x14ac:dyDescent="0.25">
      <c r="B74" s="20">
        <v>46170</v>
      </c>
      <c r="C74" s="16" t="str">
        <f t="shared" si="2"/>
        <v>Jueves</v>
      </c>
      <c r="D74" s="27">
        <v>0.91666666666666696</v>
      </c>
      <c r="E74" s="15" t="s">
        <v>45</v>
      </c>
      <c r="F74" s="14" t="s">
        <v>33</v>
      </c>
      <c r="G74" s="14" t="s">
        <v>138</v>
      </c>
      <c r="H74" s="27"/>
      <c r="I74" s="14"/>
      <c r="J74" s="28" t="s">
        <v>148</v>
      </c>
    </row>
    <row r="75" spans="2:10" ht="18" customHeight="1" x14ac:dyDescent="0.25">
      <c r="B75" s="25">
        <v>46170</v>
      </c>
      <c r="C75" s="16" t="str">
        <f t="shared" si="2"/>
        <v>Jueves</v>
      </c>
      <c r="D75" s="29">
        <v>0.91666666666666696</v>
      </c>
      <c r="E75" s="24" t="s">
        <v>53</v>
      </c>
      <c r="F75" s="22" t="s">
        <v>41</v>
      </c>
      <c r="G75" s="22" t="s">
        <v>138</v>
      </c>
      <c r="H75" s="29"/>
      <c r="I75" s="22"/>
      <c r="J75" s="30" t="s">
        <v>148</v>
      </c>
    </row>
    <row r="76" spans="2:10" ht="18" customHeight="1" x14ac:dyDescent="0.25">
      <c r="B76" s="20">
        <v>46171</v>
      </c>
      <c r="C76" s="16" t="str">
        <f t="shared" si="2"/>
        <v>Viernes</v>
      </c>
      <c r="D76" s="27">
        <v>0.33333333333333298</v>
      </c>
      <c r="E76" s="15" t="s">
        <v>32</v>
      </c>
      <c r="F76" s="14" t="s">
        <v>33</v>
      </c>
      <c r="G76" s="14" t="s">
        <v>115</v>
      </c>
      <c r="H76" s="27">
        <v>0.33333333333333298</v>
      </c>
      <c r="I76" s="14" t="s">
        <v>120</v>
      </c>
      <c r="J76" s="28"/>
    </row>
    <row r="77" spans="2:10" ht="18" customHeight="1" x14ac:dyDescent="0.25">
      <c r="B77" s="25">
        <v>46171</v>
      </c>
      <c r="C77" s="16" t="str">
        <f t="shared" si="2"/>
        <v>Viernes</v>
      </c>
      <c r="D77" s="29">
        <v>0.33333333333333298</v>
      </c>
      <c r="E77" s="24" t="s">
        <v>37</v>
      </c>
      <c r="F77" s="22" t="s">
        <v>33</v>
      </c>
      <c r="G77" s="22" t="s">
        <v>115</v>
      </c>
      <c r="H77" s="29">
        <v>0.33333333333333298</v>
      </c>
      <c r="I77" s="22" t="s">
        <v>149</v>
      </c>
      <c r="J77" s="30"/>
    </row>
    <row r="78" spans="2:10" ht="18" customHeight="1" x14ac:dyDescent="0.25">
      <c r="B78" s="20">
        <v>46171</v>
      </c>
      <c r="C78" s="16" t="str">
        <f t="shared" si="2"/>
        <v>Viernes</v>
      </c>
      <c r="D78" s="27">
        <v>0.33333333333333298</v>
      </c>
      <c r="E78" s="15" t="s">
        <v>40</v>
      </c>
      <c r="F78" s="14" t="s">
        <v>41</v>
      </c>
      <c r="G78" s="14" t="s">
        <v>115</v>
      </c>
      <c r="H78" s="27">
        <v>0.33333333333333298</v>
      </c>
      <c r="I78" s="14" t="s">
        <v>131</v>
      </c>
      <c r="J78" s="28" t="s">
        <v>125</v>
      </c>
    </row>
    <row r="79" spans="2:10" ht="18" customHeight="1" x14ac:dyDescent="0.25">
      <c r="B79" s="25">
        <v>46171</v>
      </c>
      <c r="C79" s="16" t="str">
        <f t="shared" si="2"/>
        <v>Viernes</v>
      </c>
      <c r="D79" s="29">
        <v>0.58333333333333304</v>
      </c>
      <c r="E79" s="24" t="s">
        <v>45</v>
      </c>
      <c r="F79" s="22" t="s">
        <v>33</v>
      </c>
      <c r="G79" s="22" t="s">
        <v>134</v>
      </c>
      <c r="H79" s="29"/>
      <c r="I79" s="22"/>
      <c r="J79" s="30" t="s">
        <v>136</v>
      </c>
    </row>
    <row r="80" spans="2:10" ht="18" customHeight="1" x14ac:dyDescent="0.25">
      <c r="B80" s="20">
        <v>46171</v>
      </c>
      <c r="C80" s="16" t="str">
        <f t="shared" si="2"/>
        <v>Viernes</v>
      </c>
      <c r="D80" s="27">
        <v>0.58333333333333304</v>
      </c>
      <c r="E80" s="15" t="s">
        <v>48</v>
      </c>
      <c r="F80" s="14" t="s">
        <v>33</v>
      </c>
      <c r="G80" s="14" t="s">
        <v>134</v>
      </c>
      <c r="H80" s="27"/>
      <c r="I80" s="14"/>
      <c r="J80" s="28" t="s">
        <v>143</v>
      </c>
    </row>
    <row r="81" spans="2:10" ht="18" customHeight="1" x14ac:dyDescent="0.25">
      <c r="B81" s="25">
        <v>46171</v>
      </c>
      <c r="C81" s="16" t="str">
        <f t="shared" si="2"/>
        <v>Viernes</v>
      </c>
      <c r="D81" s="29">
        <v>0.91666666666666696</v>
      </c>
      <c r="E81" s="24" t="s">
        <v>45</v>
      </c>
      <c r="F81" s="22" t="s">
        <v>33</v>
      </c>
      <c r="G81" s="22" t="s">
        <v>134</v>
      </c>
      <c r="H81" s="29"/>
      <c r="I81" s="22"/>
      <c r="J81" s="30" t="s">
        <v>143</v>
      </c>
    </row>
    <row r="82" spans="2:10" ht="18" customHeight="1" x14ac:dyDescent="0.25">
      <c r="B82" s="20">
        <v>46171</v>
      </c>
      <c r="C82" s="16" t="str">
        <f t="shared" si="2"/>
        <v>Viernes</v>
      </c>
      <c r="D82" s="27">
        <v>0.91666666666666696</v>
      </c>
      <c r="E82" s="15" t="s">
        <v>53</v>
      </c>
      <c r="F82" s="14" t="s">
        <v>41</v>
      </c>
      <c r="G82" s="14" t="s">
        <v>134</v>
      </c>
      <c r="H82" s="27"/>
      <c r="I82" s="14"/>
      <c r="J82" s="28" t="s">
        <v>136</v>
      </c>
    </row>
  </sheetData>
  <mergeCells count="2">
    <mergeCell ref="B2:J2"/>
    <mergeCell ref="B3:J3"/>
  </mergeCells>
  <conditionalFormatting sqref="B6:B142">
    <cfRule type="expression" dxfId="3" priority="5">
      <formula>$B6=TODAY()</formula>
    </cfRule>
  </conditionalFormatting>
  <conditionalFormatting sqref="G6:G82">
    <cfRule type="cellIs" dxfId="2" priority="2" operator="equal">
      <formula>"Tomada"</formula>
    </cfRule>
    <cfRule type="cellIs" dxfId="1" priority="3" operator="equal">
      <formula>"Pendiente"</formula>
    </cfRule>
    <cfRule type="cellIs" dxfId="0" priority="4" operator="equal">
      <formula>"Omitida"</formula>
    </cfRule>
  </conditionalFormatting>
  <printOptions horizontalCentered="1"/>
  <pageMargins left="0.5" right="0.5" top="0.6" bottom="0.6" header="0.511811023622047" footer="0.511811023622047"/>
  <pageSetup paperSize="9" fitToHeight="0" orientation="landscape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Panel</vt:lpstr>
      <vt:lpstr>Medicamentos</vt:lpstr>
      <vt:lpstr>Registro</vt:lpstr>
      <vt:lpstr>Medicamentos!Drucktitel</vt:lpstr>
      <vt:lpstr>'Registro'!Drucktitel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2026-05-29T10:30:29Z</dcterms:created>
  <dcterms:modified xsi:type="dcterms:W3CDTF">2026-05-29T10:34:27Z</dcterms:modified>
  <dc:language>en-US</dc:language>
</cp:coreProperties>
</file>