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arketing\"/>
    </mc:Choice>
  </mc:AlternateContent>
  <xr:revisionPtr revIDLastSave="0" documentId="8_{CC7AD09E-79DB-4074-BAED-318BA385C6BB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Plan de marketing" sheetId="1" r:id="rId1"/>
  </sheets>
  <definedNames>
    <definedName name="_xlnm._FilterDatabase" localSheetId="0" hidden="1">'Plan de marketing'!$A$9:$U$18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1" i="1" l="1"/>
  <c r="Q21" i="1"/>
  <c r="O18" i="1"/>
  <c r="N18" i="1"/>
  <c r="M18" i="1"/>
  <c r="L18" i="1"/>
  <c r="K18" i="1"/>
  <c r="J18" i="1"/>
  <c r="P18" i="1" s="1"/>
  <c r="I18" i="1"/>
  <c r="Y17" i="1"/>
  <c r="X17" i="1"/>
  <c r="U17" i="1"/>
  <c r="T17" i="1"/>
  <c r="S17" i="1"/>
  <c r="R17" i="1"/>
  <c r="Q17" i="1"/>
  <c r="P17" i="1"/>
  <c r="Y16" i="1"/>
  <c r="X16" i="1"/>
  <c r="U16" i="1"/>
  <c r="T16" i="1"/>
  <c r="S16" i="1"/>
  <c r="R16" i="1"/>
  <c r="Q16" i="1"/>
  <c r="P16" i="1"/>
  <c r="Y15" i="1"/>
  <c r="X15" i="1"/>
  <c r="T15" i="1"/>
  <c r="U15" i="1" s="1"/>
  <c r="S15" i="1"/>
  <c r="R15" i="1"/>
  <c r="Q15" i="1"/>
  <c r="P15" i="1"/>
  <c r="Y14" i="1"/>
  <c r="X14" i="1"/>
  <c r="T14" i="1"/>
  <c r="U14" i="1" s="1"/>
  <c r="S14" i="1"/>
  <c r="R14" i="1"/>
  <c r="Q14" i="1"/>
  <c r="P14" i="1"/>
  <c r="Y13" i="1"/>
  <c r="X13" i="1"/>
  <c r="T13" i="1"/>
  <c r="U13" i="1" s="1"/>
  <c r="S13" i="1"/>
  <c r="R13" i="1"/>
  <c r="Q13" i="1"/>
  <c r="P13" i="1"/>
  <c r="Y12" i="1"/>
  <c r="X12" i="1"/>
  <c r="T12" i="1"/>
  <c r="U12" i="1" s="1"/>
  <c r="S12" i="1"/>
  <c r="R12" i="1"/>
  <c r="Q12" i="1"/>
  <c r="P12" i="1"/>
  <c r="Y11" i="1"/>
  <c r="X11" i="1"/>
  <c r="T11" i="1"/>
  <c r="U11" i="1" s="1"/>
  <c r="S11" i="1"/>
  <c r="R11" i="1"/>
  <c r="Q11" i="1"/>
  <c r="P11" i="1"/>
  <c r="Y10" i="1"/>
  <c r="X10" i="1"/>
  <c r="U10" i="1"/>
  <c r="T10" i="1"/>
  <c r="S10" i="1"/>
  <c r="R10" i="1"/>
  <c r="Q10" i="1"/>
  <c r="P10" i="1"/>
  <c r="AA5" i="1"/>
  <c r="W5" i="1"/>
  <c r="S5" i="1"/>
  <c r="O5" i="1"/>
  <c r="K5" i="1"/>
  <c r="G5" i="1"/>
  <c r="Q18" i="1" l="1"/>
  <c r="H21" i="1"/>
  <c r="T18" i="1"/>
  <c r="N21" i="1"/>
  <c r="R18" i="1"/>
  <c r="S18" i="1"/>
  <c r="K21" i="1"/>
</calcChain>
</file>

<file path=xl/sharedStrings.xml><?xml version="1.0" encoding="utf-8"?>
<sst xmlns="http://schemas.openxmlformats.org/spreadsheetml/2006/main" count="107" uniqueCount="93">
  <si>
    <t>Plantilla plan de marketing excel</t>
  </si>
  <si>
    <t>Proyecto</t>
  </si>
  <si>
    <t>Bosque en Casa</t>
  </si>
  <si>
    <t>Presupuesto planificado</t>
  </si>
  <si>
    <t>Gasto real</t>
  </si>
  <si>
    <t>Ingresos atribuidos</t>
  </si>
  <si>
    <t>ROI global</t>
  </si>
  <si>
    <t>CPL medio</t>
  </si>
  <si>
    <t>Cumplimiento ventas</t>
  </si>
  <si>
    <t>Periodo</t>
  </si>
  <si>
    <t>Enero - junio 2026</t>
  </si>
  <si>
    <t>Meta principal</t>
  </si>
  <si>
    <t>Vender kits y captar suscriptores recurrentes</t>
  </si>
  <si>
    <t>Uso</t>
  </si>
  <si>
    <t>Edita las celdas en azul; las métricas en negro se calculan solas</t>
  </si>
  <si>
    <t>ID</t>
  </si>
  <si>
    <t>Campaña</t>
  </si>
  <si>
    <t>Canal</t>
  </si>
  <si>
    <t>Objetivo</t>
  </si>
  <si>
    <t>Público</t>
  </si>
  <si>
    <t>Responsable</t>
  </si>
  <si>
    <t>Inicio</t>
  </si>
  <si>
    <t>Fin</t>
  </si>
  <si>
    <t>Presupuesto (€)</t>
  </si>
  <si>
    <t>Gasto real (€)</t>
  </si>
  <si>
    <t>Leads obj.</t>
  </si>
  <si>
    <t>Leads reales</t>
  </si>
  <si>
    <t>Ventas obj.</t>
  </si>
  <si>
    <t>Ventas reales</t>
  </si>
  <si>
    <t>Ingresos atrib. (€)</t>
  </si>
  <si>
    <t>CPL (€)</t>
  </si>
  <si>
    <t>Conv. lead→venta</t>
  </si>
  <si>
    <t>ROI</t>
  </si>
  <si>
    <t>Desv. presupuesto</t>
  </si>
  <si>
    <t>Cumplimiento</t>
  </si>
  <si>
    <t>Estado</t>
  </si>
  <si>
    <t>Presupuesto</t>
  </si>
  <si>
    <t>Campaña corta</t>
  </si>
  <si>
    <t>Lanzamiento kit mini huerto</t>
  </si>
  <si>
    <t>Meta Ads</t>
  </si>
  <si>
    <t>Captación</t>
  </si>
  <si>
    <t>Adultos urbanos 25-40</t>
  </si>
  <si>
    <t>Paula</t>
  </si>
  <si>
    <t>Kit mini huerto</t>
  </si>
  <si>
    <t>Guía descargable 'Riego sin errores'</t>
  </si>
  <si>
    <t>Email</t>
  </si>
  <si>
    <t>Generación de leads</t>
  </si>
  <si>
    <t>Nuevos suscriptores</t>
  </si>
  <si>
    <t>Marta</t>
  </si>
  <si>
    <t>Guía riego</t>
  </si>
  <si>
    <t>SEO blog: huerto en apartamento</t>
  </si>
  <si>
    <t>SEO</t>
  </si>
  <si>
    <t>Tráfico orgánico</t>
  </si>
  <si>
    <t>Búsquedas informacionales</t>
  </si>
  <si>
    <t>Diego</t>
  </si>
  <si>
    <t>SEO blog</t>
  </si>
  <si>
    <t>Colaboración con microcreadores eco</t>
  </si>
  <si>
    <t>Influencers</t>
  </si>
  <si>
    <t>Visibilidad + prueba</t>
  </si>
  <si>
    <t>Comunidades sostenibles</t>
  </si>
  <si>
    <t>Lucía</t>
  </si>
  <si>
    <t>Microcreadores</t>
  </si>
  <si>
    <t>Google Search: kit huerto interior</t>
  </si>
  <si>
    <t>Google Ads</t>
  </si>
  <si>
    <t>Conversión</t>
  </si>
  <si>
    <t>Intención de compra</t>
  </si>
  <si>
    <t>Álvaro</t>
  </si>
  <si>
    <t>Google Search</t>
  </si>
  <si>
    <t>Programa de referidos 'Trae a tu vecina'</t>
  </si>
  <si>
    <t>Referidos</t>
  </si>
  <si>
    <t>Fidelización</t>
  </si>
  <si>
    <t>Clientes actuales</t>
  </si>
  <si>
    <t>Taller presencial en mercado eco</t>
  </si>
  <si>
    <t>Eventos</t>
  </si>
  <si>
    <t>Marca local</t>
  </si>
  <si>
    <t>Familias y ocio</t>
  </si>
  <si>
    <t>Taller eco</t>
  </si>
  <si>
    <t>Suscripción mensual de semillas</t>
  </si>
  <si>
    <t>TikTok Ads</t>
  </si>
  <si>
    <t>Escalado</t>
  </si>
  <si>
    <t>Audiencia millennial</t>
  </si>
  <si>
    <t>Suscripción</t>
  </si>
  <si>
    <t>Totales</t>
  </si>
  <si>
    <t>Resumen</t>
  </si>
  <si>
    <t>Consejo: duplica una fila de campaña y conserva las fórmulas en las columnas P:U para ampliar el plan.</t>
  </si>
  <si>
    <t>Campañas activas</t>
  </si>
  <si>
    <t>Campañas cumplidas</t>
  </si>
  <si>
    <t>Campañas a revisar</t>
  </si>
  <si>
    <t>Gasto vs plan</t>
  </si>
  <si>
    <t>Ticket medio</t>
  </si>
  <si>
    <t>Visualización del plan</t>
  </si>
  <si>
    <t>Distribución del presupuesto</t>
  </si>
  <si>
    <t>Los datos son de ejemplo. Sustituye responsables, fechas, presupuestos y objetivos por los de tu plan.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</si>
</sst>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&quot;#,##0;[Red]\(&quot;€&quot;#,##0\)"/>
    <numFmt numFmtId="165" formatCode="0.0%"/>
    <numFmt numFmtId="166" formatCode="&quot;€&quot;#,##0.00;[Red]\(&quot;€&quot;#,##0.00\)"/>
  </numFmts>
  <fonts count="16" x14ac:knownFonts="1">
    <font>
      <sz val="11"/>
      <color theme="1"/>
      <name val="Calibri"/>
      <family val="2"/>
      <scheme val="minor"/>
    </font>
    <font>
      <i/>
      <sz val="11"/>
      <color rgb="FF2F6B3D"/>
      <name val="Calibri"/>
    </font>
    <font>
      <b/>
      <sz val="11"/>
      <color rgb="FF2F6B3D"/>
      <name val="Calibri"/>
    </font>
    <font>
      <sz val="11"/>
      <color rgb="FF1F4E79"/>
      <name val="Calibri"/>
    </font>
    <font>
      <b/>
      <sz val="10"/>
      <color rgb="FFFFFFFF"/>
      <name val="Calibri"/>
    </font>
    <font>
      <b/>
      <sz val="15"/>
      <color rgb="FF000000"/>
      <name val="Calibri"/>
    </font>
    <font>
      <sz val="11"/>
      <color rgb="FF666666"/>
      <name val="Calibri"/>
    </font>
    <font>
      <sz val="11"/>
      <color rgb="FF000000"/>
      <name val="Calibri"/>
    </font>
    <font>
      <b/>
      <sz val="11"/>
      <color rgb="FF000000"/>
      <name val="Calibri"/>
    </font>
    <font>
      <i/>
      <sz val="11"/>
      <color rgb="FF666666"/>
      <name val="Calibri"/>
    </font>
    <font>
      <b/>
      <sz val="9"/>
      <color rgb="FFFFFFFF"/>
      <name val="Calibri"/>
    </font>
    <font>
      <b/>
      <sz val="12"/>
      <color rgb="FF000000"/>
      <name val="Calibri"/>
    </font>
    <font>
      <b/>
      <sz val="11"/>
      <color rgb="FFFFFFFF"/>
      <name val="Calibri"/>
    </font>
    <font>
      <sz val="11"/>
      <color theme="1"/>
      <name val="Calibri"/>
      <family val="2"/>
      <scheme val="minor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2F6B3D"/>
      </patternFill>
    </fill>
    <fill>
      <patternFill patternType="solid">
        <fgColor rgb="FFEAF4E2"/>
      </patternFill>
    </fill>
    <fill>
      <patternFill patternType="solid">
        <fgColor rgb="FFF9FCF8"/>
      </patternFill>
    </fill>
    <fill>
      <patternFill patternType="solid">
        <fgColor rgb="FF1F7A8C"/>
      </patternFill>
    </fill>
    <fill>
      <patternFill patternType="solid">
        <fgColor rgb="FFDCEFF3"/>
      </patternFill>
    </fill>
    <fill>
      <patternFill patternType="solid">
        <fgColor rgb="FF78A55A"/>
      </patternFill>
    </fill>
    <fill>
      <patternFill patternType="solid">
        <fgColor rgb="FFF2F2F2"/>
      </patternFill>
    </fill>
    <fill>
      <patternFill patternType="solid">
        <fgColor rgb="FFFBFBFB"/>
      </patternFill>
    </fill>
    <fill>
      <patternFill patternType="solid">
        <fgColor rgb="FFF7FBF4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 style="thin">
        <color rgb="FFC8D0C8"/>
      </left>
      <right style="thin">
        <color rgb="FFC8D0C8"/>
      </right>
      <top style="thin">
        <color rgb="FFC8D0C8"/>
      </top>
      <bottom style="thin">
        <color rgb="FFC8D0C8"/>
      </bottom>
      <diagonal/>
    </border>
    <border>
      <left style="thin">
        <color rgb="FFC8D0C8"/>
      </left>
      <right style="thin">
        <color rgb="FFC8D0C8"/>
      </right>
      <top style="medium">
        <color rgb="FF2F6B3D"/>
      </top>
      <bottom style="thin">
        <color rgb="FFC8D0C8"/>
      </bottom>
      <diagonal/>
    </border>
    <border>
      <left/>
      <right/>
      <top style="thin">
        <color rgb="FFC8D0C8"/>
      </top>
      <bottom/>
      <diagonal/>
    </border>
    <border>
      <left/>
      <right style="thin">
        <color rgb="FFC8D0C8"/>
      </right>
      <top style="thin">
        <color rgb="FFC8D0C8"/>
      </top>
      <bottom/>
      <diagonal/>
    </border>
    <border>
      <left/>
      <right/>
      <top style="thin">
        <color rgb="FFC8D0C8"/>
      </top>
      <bottom style="thin">
        <color rgb="FFC8D0C8"/>
      </bottom>
      <diagonal/>
    </border>
    <border>
      <left/>
      <right style="thin">
        <color rgb="FFC8D0C8"/>
      </right>
      <top style="thin">
        <color rgb="FFC8D0C8"/>
      </top>
      <bottom style="thin">
        <color rgb="FFC8D0C8"/>
      </bottom>
      <diagonal/>
    </border>
    <border>
      <left style="thin">
        <color rgb="FFC8D0C8"/>
      </left>
      <right/>
      <top/>
      <bottom style="thin">
        <color rgb="FFC8D0C8"/>
      </bottom>
      <diagonal/>
    </border>
    <border>
      <left/>
      <right/>
      <top/>
      <bottom style="thin">
        <color rgb="FFC8D0C8"/>
      </bottom>
      <diagonal/>
    </border>
    <border>
      <left/>
      <right style="thin">
        <color rgb="FFC8D0C8"/>
      </right>
      <top/>
      <bottom style="thin">
        <color rgb="FFC8D0C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50">
    <xf numFmtId="0" fontId="0" fillId="0" borderId="0" xfId="0"/>
    <xf numFmtId="0" fontId="2" fillId="3" borderId="1" xfId="1" applyFont="1" applyFill="1" applyBorder="1"/>
    <xf numFmtId="0" fontId="4" fillId="7" borderId="1" xfId="1" applyFont="1" applyFill="1" applyBorder="1" applyAlignment="1">
      <alignment horizontal="center" vertical="center" wrapText="1"/>
    </xf>
    <xf numFmtId="0" fontId="12" fillId="2" borderId="1" xfId="1" applyFont="1" applyFill="1" applyBorder="1"/>
    <xf numFmtId="0" fontId="6" fillId="8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/>
    </xf>
    <xf numFmtId="14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166" fontId="7" fillId="9" borderId="1" xfId="1" applyNumberFormat="1" applyFont="1" applyFill="1" applyBorder="1" applyAlignment="1">
      <alignment horizontal="center" vertical="center"/>
    </xf>
    <xf numFmtId="165" fontId="7" fillId="9" borderId="1" xfId="1" applyNumberFormat="1" applyFont="1" applyFill="1" applyBorder="1" applyAlignment="1">
      <alignment horizontal="center" vertical="center"/>
    </xf>
    <xf numFmtId="0" fontId="7" fillId="9" borderId="1" xfId="1" applyFont="1" applyFill="1" applyBorder="1" applyAlignment="1">
      <alignment horizontal="center" vertical="center"/>
    </xf>
    <xf numFmtId="0" fontId="6" fillId="0" borderId="1" xfId="1" applyFont="1" applyBorder="1"/>
    <xf numFmtId="164" fontId="0" fillId="0" borderId="1" xfId="1" applyNumberFormat="1" applyFont="1" applyBorder="1"/>
    <xf numFmtId="0" fontId="8" fillId="10" borderId="2" xfId="1" applyFont="1" applyFill="1" applyBorder="1" applyAlignment="1">
      <alignment horizontal="center" vertical="center"/>
    </xf>
    <xf numFmtId="0" fontId="2" fillId="10" borderId="2" xfId="1" applyFont="1" applyFill="1" applyBorder="1" applyAlignment="1">
      <alignment horizontal="left" vertical="center"/>
    </xf>
    <xf numFmtId="164" fontId="8" fillId="10" borderId="2" xfId="1" applyNumberFormat="1" applyFont="1" applyFill="1" applyBorder="1" applyAlignment="1">
      <alignment horizontal="center" vertical="center"/>
    </xf>
    <xf numFmtId="3" fontId="8" fillId="10" borderId="2" xfId="1" applyNumberFormat="1" applyFont="1" applyFill="1" applyBorder="1" applyAlignment="1">
      <alignment horizontal="center" vertical="center"/>
    </xf>
    <xf numFmtId="166" fontId="8" fillId="10" borderId="2" xfId="1" applyNumberFormat="1" applyFont="1" applyFill="1" applyBorder="1" applyAlignment="1">
      <alignment horizontal="center" vertical="center"/>
    </xf>
    <xf numFmtId="165" fontId="8" fillId="10" borderId="2" xfId="1" applyNumberFormat="1" applyFont="1" applyFill="1" applyBorder="1" applyAlignment="1">
      <alignment horizontal="center" vertical="center"/>
    </xf>
    <xf numFmtId="0" fontId="0" fillId="8" borderId="1" xfId="1" applyFont="1" applyFill="1" applyBorder="1"/>
    <xf numFmtId="0" fontId="3" fillId="0" borderId="1" xfId="1" applyFont="1" applyBorder="1"/>
    <xf numFmtId="0" fontId="7" fillId="0" borderId="1" xfId="1" applyFont="1" applyBorder="1"/>
    <xf numFmtId="0" fontId="3" fillId="0" borderId="1" xfId="1" applyFont="1" applyBorder="1" applyAlignment="1">
      <alignment horizontal="left"/>
    </xf>
    <xf numFmtId="0" fontId="0" fillId="0" borderId="5" xfId="1" applyFont="1" applyBorder="1"/>
    <xf numFmtId="0" fontId="0" fillId="0" borderId="6" xfId="1" applyFont="1" applyBorder="1"/>
    <xf numFmtId="0" fontId="0" fillId="0" borderId="3" xfId="1" applyFont="1" applyBorder="1"/>
    <xf numFmtId="0" fontId="0" fillId="0" borderId="4" xfId="1" applyFont="1" applyBorder="1"/>
    <xf numFmtId="0" fontId="0" fillId="0" borderId="7" xfId="1" applyFont="1" applyBorder="1"/>
    <xf numFmtId="0" fontId="0" fillId="0" borderId="8" xfId="1" applyFont="1" applyBorder="1"/>
    <xf numFmtId="0" fontId="0" fillId="0" borderId="9" xfId="1" applyFont="1" applyBorder="1"/>
    <xf numFmtId="0" fontId="3" fillId="0" borderId="1" xfId="1" applyFont="1" applyBorder="1" applyAlignment="1">
      <alignment horizontal="left" wrapText="1"/>
    </xf>
    <xf numFmtId="165" fontId="11" fillId="4" borderId="1" xfId="1" applyNumberFormat="1" applyFont="1" applyFill="1" applyBorder="1" applyAlignment="1">
      <alignment horizontal="center" vertical="center"/>
    </xf>
    <xf numFmtId="0" fontId="10" fillId="7" borderId="1" xfId="1" applyFont="1" applyFill="1" applyBorder="1" applyAlignment="1">
      <alignment horizontal="center"/>
    </xf>
    <xf numFmtId="0" fontId="12" fillId="2" borderId="1" xfId="1" applyFont="1" applyFill="1" applyBorder="1" applyAlignment="1">
      <alignment horizontal="left"/>
    </xf>
    <xf numFmtId="1" fontId="11" fillId="4" borderId="1" xfId="1" applyNumberFormat="1" applyFont="1" applyFill="1" applyBorder="1" applyAlignment="1">
      <alignment horizontal="center" vertical="center"/>
    </xf>
    <xf numFmtId="0" fontId="9" fillId="8" borderId="1" xfId="1" applyFont="1" applyFill="1" applyBorder="1" applyAlignment="1">
      <alignment horizontal="left" vertical="center"/>
    </xf>
    <xf numFmtId="0" fontId="1" fillId="0" borderId="0" xfId="1" applyFont="1" applyAlignment="1">
      <alignment horizontal="left"/>
    </xf>
    <xf numFmtId="0" fontId="0" fillId="0" borderId="0" xfId="0"/>
    <xf numFmtId="166" fontId="11" fillId="4" borderId="1" xfId="1" applyNumberFormat="1" applyFont="1" applyFill="1" applyBorder="1" applyAlignment="1">
      <alignment horizontal="center" vertical="center"/>
    </xf>
    <xf numFmtId="0" fontId="9" fillId="8" borderId="1" xfId="1" applyFont="1" applyFill="1" applyBorder="1" applyAlignment="1">
      <alignment vertical="center" wrapText="1"/>
    </xf>
    <xf numFmtId="0" fontId="14" fillId="11" borderId="0" xfId="1" applyFont="1" applyFill="1" applyAlignment="1">
      <alignment horizontal="left" vertical="center"/>
    </xf>
    <xf numFmtId="0" fontId="15" fillId="11" borderId="0" xfId="0" applyFont="1" applyFill="1" applyAlignment="1">
      <alignment horizontal="left"/>
    </xf>
    <xf numFmtId="0" fontId="4" fillId="2" borderId="10" xfId="1" applyFont="1" applyFill="1" applyBorder="1" applyAlignment="1">
      <alignment horizontal="center" vertical="center"/>
    </xf>
    <xf numFmtId="0" fontId="0" fillId="0" borderId="10" xfId="1" applyFont="1" applyBorder="1"/>
    <xf numFmtId="0" fontId="4" fillId="5" borderId="10" xfId="1" applyFont="1" applyFill="1" applyBorder="1" applyAlignment="1">
      <alignment horizontal="center" vertical="center"/>
    </xf>
    <xf numFmtId="164" fontId="5" fillId="4" borderId="10" xfId="1" applyNumberFormat="1" applyFont="1" applyFill="1" applyBorder="1" applyAlignment="1">
      <alignment horizontal="center" vertical="center"/>
    </xf>
    <xf numFmtId="165" fontId="5" fillId="6" borderId="10" xfId="1" applyNumberFormat="1" applyFont="1" applyFill="1" applyBorder="1" applyAlignment="1">
      <alignment horizontal="center" vertical="center"/>
    </xf>
    <xf numFmtId="166" fontId="5" fillId="6" borderId="10" xfId="1" applyNumberFormat="1" applyFont="1" applyFill="1" applyBorder="1" applyAlignment="1">
      <alignment horizontal="center" vertical="center"/>
    </xf>
  </cellXfs>
  <cellStyles count="2">
    <cellStyle name="Normal" xfId="1" xr:uid="{00000000-0005-0000-0000-000000000000}"/>
    <cellStyle name="Standard" xfId="0" builtinId="0"/>
  </cellStyles>
  <dxfs count="15">
    <dxf>
      <fill>
        <patternFill>
          <bgColor rgb="FFF8D7DA"/>
        </patternFill>
      </fill>
    </dxf>
    <dxf>
      <fill>
        <patternFill>
          <bgColor rgb="FFEAF4E2"/>
        </patternFill>
      </fill>
    </dxf>
    <dxf>
      <fill>
        <patternFill>
          <bgColor rgb="FFF5E7A1"/>
        </patternFill>
      </fill>
    </dxf>
    <dxf>
      <fill>
        <patternFill>
          <bgColor rgb="FFDCEFF3"/>
        </patternFill>
      </fill>
    </dxf>
    <dxf>
      <fill>
        <patternFill>
          <bgColor rgb="FFF2F2F2"/>
        </patternFill>
      </fill>
    </dxf>
    <dxf>
      <fill>
        <patternFill>
          <bgColor rgb="FFEAF4E2"/>
        </patternFill>
      </fill>
    </dxf>
    <dxf>
      <fill>
        <patternFill>
          <bgColor rgb="FFF5E7A1"/>
        </patternFill>
      </fill>
    </dxf>
    <dxf>
      <fill>
        <patternFill>
          <bgColor rgb="FFF8D7DA"/>
        </patternFill>
      </fill>
    </dxf>
    <dxf>
      <fill>
        <patternFill>
          <bgColor rgb="FFEAF4E2"/>
        </patternFill>
      </fill>
    </dxf>
    <dxf>
      <fill>
        <patternFill>
          <bgColor rgb="FFF5E7A1"/>
        </patternFill>
      </fill>
    </dxf>
    <dxf>
      <fill>
        <patternFill>
          <bgColor rgb="FFF8D7DA"/>
        </patternFill>
      </fill>
    </dxf>
    <dxf>
      <fill>
        <patternFill>
          <bgColor rgb="FFEAF4E2"/>
        </patternFill>
      </fill>
    </dxf>
    <dxf>
      <fill>
        <patternFill>
          <bgColor rgb="FFF5E7A1"/>
        </patternFill>
      </fill>
    </dxf>
    <dxf>
      <fill>
        <patternFill>
          <bgColor rgb="FFF8D7DA"/>
        </patternFill>
      </fill>
    </dxf>
    <dxf>
      <fill>
        <patternFill>
          <bgColor rgb="FFF8D7DA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rPr lang="de-DE"/>
              <a:t>Distribución del presupuesto por canal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'Plan de marketing'!$X$9</c:f>
              <c:strCache>
                <c:ptCount val="1"/>
                <c:pt idx="0">
                  <c:v>Presupuesto</c:v>
                </c:pt>
              </c:strCache>
            </c:strRef>
          </c:tx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'Plan de marketing'!$W$10:$W$17</c:f>
              <c:strCache>
                <c:ptCount val="8"/>
                <c:pt idx="0">
                  <c:v>Meta Ads</c:v>
                </c:pt>
                <c:pt idx="1">
                  <c:v>Email</c:v>
                </c:pt>
                <c:pt idx="2">
                  <c:v>SEO</c:v>
                </c:pt>
                <c:pt idx="3">
                  <c:v>Influencers</c:v>
                </c:pt>
                <c:pt idx="4">
                  <c:v>Google Ads</c:v>
                </c:pt>
                <c:pt idx="5">
                  <c:v>Referidos</c:v>
                </c:pt>
                <c:pt idx="6">
                  <c:v>Eventos</c:v>
                </c:pt>
                <c:pt idx="7">
                  <c:v>TikTok Ads</c:v>
                </c:pt>
              </c:strCache>
            </c:strRef>
          </c:cat>
          <c:val>
            <c:numRef>
              <c:f>'Plan de marketing'!$X$10:$X$17</c:f>
              <c:numCache>
                <c:formatCode>General</c:formatCode>
                <c:ptCount val="8"/>
                <c:pt idx="0">
                  <c:v>3200</c:v>
                </c:pt>
                <c:pt idx="1">
                  <c:v>900</c:v>
                </c:pt>
                <c:pt idx="2">
                  <c:v>1400</c:v>
                </c:pt>
                <c:pt idx="3">
                  <c:v>1800</c:v>
                </c:pt>
                <c:pt idx="4">
                  <c:v>2600</c:v>
                </c:pt>
                <c:pt idx="5">
                  <c:v>700</c:v>
                </c:pt>
                <c:pt idx="6">
                  <c:v>1200</c:v>
                </c:pt>
                <c:pt idx="7">
                  <c:v>2400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D0-4C84-992C-7BC4B7C3E7C0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spPr>
    <a:solidFill>
      <a:srgbClr val="FFFFCC"/>
    </a:solidFill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r>
              <a:rPr lang="de-DE"/>
              <a:t>Gasto real vs ingresos por campaña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'Plan de marketing'!$J$9</c:f>
              <c:strCache>
                <c:ptCount val="1"/>
                <c:pt idx="0">
                  <c:v>Gasto real (€)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'Plan de marketing'!$AA$10:$AA$17</c:f>
              <c:strCache>
                <c:ptCount val="8"/>
                <c:pt idx="0">
                  <c:v>Kit mini huerto</c:v>
                </c:pt>
                <c:pt idx="1">
                  <c:v>Guía riego</c:v>
                </c:pt>
                <c:pt idx="2">
                  <c:v>SEO blog</c:v>
                </c:pt>
                <c:pt idx="3">
                  <c:v>Microcreadores</c:v>
                </c:pt>
                <c:pt idx="4">
                  <c:v>Google Search</c:v>
                </c:pt>
                <c:pt idx="5">
                  <c:v>Referidos</c:v>
                </c:pt>
                <c:pt idx="6">
                  <c:v>Taller eco</c:v>
                </c:pt>
                <c:pt idx="7">
                  <c:v>Suscripción</c:v>
                </c:pt>
              </c:strCache>
            </c:strRef>
          </c:cat>
          <c:val>
            <c:numRef>
              <c:f>'Plan de marketing'!$J$10:$J$17</c:f>
              <c:numCache>
                <c:formatCode>General</c:formatCode>
                <c:ptCount val="8"/>
                <c:pt idx="0">
                  <c:v>2980</c:v>
                </c:pt>
                <c:pt idx="1">
                  <c:v>760</c:v>
                </c:pt>
                <c:pt idx="2">
                  <c:v>620</c:v>
                </c:pt>
                <c:pt idx="3">
                  <c:v>1940</c:v>
                </c:pt>
                <c:pt idx="4">
                  <c:v>2110</c:v>
                </c:pt>
                <c:pt idx="5">
                  <c:v>310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D2-4964-8ABF-1025F8F2DE42}"/>
            </c:ext>
          </c:extLst>
        </c:ser>
        <c:ser>
          <c:idx val="1"/>
          <c:order val="1"/>
          <c:tx>
            <c:strRef>
              <c:f>'Plan de marketing'!$O$9</c:f>
              <c:strCache>
                <c:ptCount val="1"/>
                <c:pt idx="0">
                  <c:v>Ingresos atrib. (€)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'Plan de marketing'!$AA$10:$AA$17</c:f>
              <c:strCache>
                <c:ptCount val="8"/>
                <c:pt idx="0">
                  <c:v>Kit mini huerto</c:v>
                </c:pt>
                <c:pt idx="1">
                  <c:v>Guía riego</c:v>
                </c:pt>
                <c:pt idx="2">
                  <c:v>SEO blog</c:v>
                </c:pt>
                <c:pt idx="3">
                  <c:v>Microcreadores</c:v>
                </c:pt>
                <c:pt idx="4">
                  <c:v>Google Search</c:v>
                </c:pt>
                <c:pt idx="5">
                  <c:v>Referidos</c:v>
                </c:pt>
                <c:pt idx="6">
                  <c:v>Taller eco</c:v>
                </c:pt>
                <c:pt idx="7">
                  <c:v>Suscripción</c:v>
                </c:pt>
              </c:strCache>
            </c:strRef>
          </c:cat>
          <c:val>
            <c:numRef>
              <c:f>'Plan de marketing'!$O$10:$O$17</c:f>
              <c:numCache>
                <c:formatCode>General</c:formatCode>
                <c:ptCount val="8"/>
                <c:pt idx="0">
                  <c:v>6080</c:v>
                </c:pt>
                <c:pt idx="1">
                  <c:v>2310</c:v>
                </c:pt>
                <c:pt idx="2">
                  <c:v>920</c:v>
                </c:pt>
                <c:pt idx="3">
                  <c:v>3420</c:v>
                </c:pt>
                <c:pt idx="4">
                  <c:v>4860</c:v>
                </c:pt>
                <c:pt idx="5">
                  <c:v>1430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D2-4964-8ABF-1025F8F2D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de-DE"/>
                  <a:t>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spPr>
    <a:solidFill>
      <a:srgbClr val="FFFFCC"/>
    </a:solidFill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1005840</xdr:colOff>
      <xdr:row>22</xdr:row>
      <xdr:rowOff>60960</xdr:rowOff>
    </xdr:from>
    <xdr:to>
      <xdr:col>11</xdr:col>
      <xdr:colOff>7620</xdr:colOff>
      <xdr:row>36</xdr:row>
      <xdr:rowOff>30480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53340</xdr:colOff>
      <xdr:row>22</xdr:row>
      <xdr:rowOff>60960</xdr:rowOff>
    </xdr:from>
    <xdr:to>
      <xdr:col>4</xdr:col>
      <xdr:colOff>906780</xdr:colOff>
      <xdr:row>36</xdr:row>
      <xdr:rowOff>38100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7"/>
  <sheetViews>
    <sheetView showGridLines="0" tabSelected="1" zoomScale="70" zoomScaleNormal="70" workbookViewId="0">
      <selection activeCell="N29" sqref="N29"/>
    </sheetView>
  </sheetViews>
  <sheetFormatPr baseColWidth="10" defaultColWidth="8.88671875" defaultRowHeight="14.4" x14ac:dyDescent="0.3"/>
  <cols>
    <col min="1" max="1" width="13.109375" bestFit="1" customWidth="1"/>
    <col min="2" max="2" width="28" customWidth="1"/>
    <col min="3" max="3" width="14" customWidth="1"/>
    <col min="4" max="4" width="18" customWidth="1"/>
    <col min="5" max="5" width="22" customWidth="1"/>
    <col min="6" max="6" width="14" customWidth="1"/>
    <col min="7" max="8" width="11.5546875" bestFit="1" customWidth="1"/>
    <col min="9" max="9" width="14" customWidth="1"/>
    <col min="10" max="10" width="13" customWidth="1"/>
    <col min="11" max="11" width="10" customWidth="1"/>
    <col min="12" max="12" width="11" customWidth="1"/>
    <col min="13" max="13" width="10" customWidth="1"/>
    <col min="14" max="14" width="11" customWidth="1"/>
    <col min="15" max="15" width="15" customWidth="1"/>
    <col min="16" max="16" width="12" customWidth="1"/>
    <col min="17" max="17" width="13" customWidth="1"/>
    <col min="18" max="18" width="10" customWidth="1"/>
    <col min="19" max="19" width="15" customWidth="1"/>
    <col min="20" max="20" width="13" customWidth="1"/>
    <col min="21" max="21" width="14" customWidth="1"/>
    <col min="23" max="23" width="16" customWidth="1"/>
    <col min="24" max="25" width="13" customWidth="1"/>
    <col min="27" max="27" width="18" customWidth="1"/>
    <col min="28" max="30" width="12" customWidth="1"/>
  </cols>
  <sheetData>
    <row r="1" spans="1:30" x14ac:dyDescent="0.3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</row>
    <row r="2" spans="1:30" x14ac:dyDescent="0.3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spans="1:30" x14ac:dyDescent="0.3">
      <c r="A3" s="38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</row>
    <row r="4" spans="1:30" x14ac:dyDescent="0.3">
      <c r="A4" s="1" t="s">
        <v>1</v>
      </c>
      <c r="B4" s="24" t="s">
        <v>2</v>
      </c>
      <c r="C4" s="25"/>
      <c r="D4" s="25"/>
      <c r="E4" s="25"/>
      <c r="F4" s="25"/>
      <c r="G4" s="44" t="s">
        <v>3</v>
      </c>
      <c r="H4" s="45"/>
      <c r="I4" s="45"/>
      <c r="J4" s="45"/>
      <c r="K4" s="44" t="s">
        <v>4</v>
      </c>
      <c r="L4" s="45"/>
      <c r="M4" s="45"/>
      <c r="N4" s="45"/>
      <c r="O4" s="44" t="s">
        <v>5</v>
      </c>
      <c r="P4" s="45"/>
      <c r="Q4" s="45"/>
      <c r="R4" s="45"/>
      <c r="S4" s="46" t="s">
        <v>6</v>
      </c>
      <c r="T4" s="45"/>
      <c r="U4" s="45"/>
      <c r="V4" s="45"/>
      <c r="W4" s="46" t="s">
        <v>7</v>
      </c>
      <c r="X4" s="45"/>
      <c r="Y4" s="45"/>
      <c r="Z4" s="45"/>
      <c r="AA4" s="46" t="s">
        <v>8</v>
      </c>
      <c r="AB4" s="45"/>
      <c r="AC4" s="45"/>
      <c r="AD4" s="45"/>
    </row>
    <row r="5" spans="1:30" x14ac:dyDescent="0.3">
      <c r="A5" s="1" t="s">
        <v>9</v>
      </c>
      <c r="B5" s="24" t="s">
        <v>10</v>
      </c>
      <c r="C5" s="25"/>
      <c r="D5" s="25"/>
      <c r="E5" s="25"/>
      <c r="F5" s="25"/>
      <c r="G5" s="47">
        <f>SUM($I$10:$I$17)</f>
        <v>14200</v>
      </c>
      <c r="H5" s="47"/>
      <c r="I5" s="47"/>
      <c r="J5" s="47"/>
      <c r="K5" s="47">
        <f>SUM($J$10:$J$17)</f>
        <v>8720</v>
      </c>
      <c r="L5" s="47"/>
      <c r="M5" s="47"/>
      <c r="N5" s="47"/>
      <c r="O5" s="47">
        <f>SUM($O$10:$O$17)</f>
        <v>19020</v>
      </c>
      <c r="P5" s="47"/>
      <c r="Q5" s="47"/>
      <c r="R5" s="47"/>
      <c r="S5" s="48">
        <f>IFERROR((SUM($O$10:$O$17)-SUM($J$10:$J$17))/SUM($J$10:$J$17),0)</f>
        <v>1.1811926605504588</v>
      </c>
      <c r="T5" s="48"/>
      <c r="U5" s="48"/>
      <c r="V5" s="48"/>
      <c r="W5" s="49">
        <f>IFERROR(SUM($J$10:$J$17)/SUM($L$10:$L$17),0)</f>
        <v>8.0517082179132036</v>
      </c>
      <c r="X5" s="49"/>
      <c r="Y5" s="49"/>
      <c r="Z5" s="49"/>
      <c r="AA5" s="48">
        <f>IFERROR(SUM($N$10:$N$17)/SUM($M$10:$M$17),0)</f>
        <v>0.63265306122448983</v>
      </c>
      <c r="AB5" s="48"/>
      <c r="AC5" s="48"/>
      <c r="AD5" s="48"/>
    </row>
    <row r="6" spans="1:30" x14ac:dyDescent="0.3">
      <c r="A6" s="1" t="s">
        <v>11</v>
      </c>
      <c r="B6" s="24" t="s">
        <v>12</v>
      </c>
      <c r="C6" s="25"/>
      <c r="D6" s="25"/>
      <c r="E6" s="25"/>
      <c r="F6" s="2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8"/>
      <c r="T6" s="48"/>
      <c r="U6" s="48"/>
      <c r="V6" s="48"/>
      <c r="W6" s="49"/>
      <c r="X6" s="49"/>
      <c r="Y6" s="49"/>
      <c r="Z6" s="49"/>
      <c r="AA6" s="48"/>
      <c r="AB6" s="48"/>
      <c r="AC6" s="48"/>
      <c r="AD6" s="48"/>
    </row>
    <row r="7" spans="1:30" x14ac:dyDescent="0.3">
      <c r="A7" s="1" t="s">
        <v>13</v>
      </c>
      <c r="B7" s="32" t="s">
        <v>14</v>
      </c>
      <c r="C7" s="25"/>
      <c r="D7" s="25"/>
      <c r="E7" s="25"/>
      <c r="F7" s="25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8"/>
      <c r="T7" s="48"/>
      <c r="U7" s="48"/>
      <c r="V7" s="48"/>
      <c r="W7" s="49"/>
      <c r="X7" s="49"/>
      <c r="Y7" s="49"/>
      <c r="Z7" s="49"/>
      <c r="AA7" s="48"/>
      <c r="AB7" s="48"/>
      <c r="AC7" s="48"/>
      <c r="AD7" s="48"/>
    </row>
    <row r="9" spans="1:30" ht="27.6" x14ac:dyDescent="0.3">
      <c r="A9" s="2" t="s">
        <v>15</v>
      </c>
      <c r="B9" s="2" t="s">
        <v>16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21</v>
      </c>
      <c r="H9" s="2" t="s">
        <v>22</v>
      </c>
      <c r="I9" s="2" t="s">
        <v>23</v>
      </c>
      <c r="J9" s="2" t="s">
        <v>24</v>
      </c>
      <c r="K9" s="2" t="s">
        <v>25</v>
      </c>
      <c r="L9" s="2" t="s">
        <v>26</v>
      </c>
      <c r="M9" s="2" t="s">
        <v>27</v>
      </c>
      <c r="N9" s="2" t="s">
        <v>28</v>
      </c>
      <c r="O9" s="2" t="s">
        <v>29</v>
      </c>
      <c r="P9" s="2" t="s">
        <v>30</v>
      </c>
      <c r="Q9" s="2" t="s">
        <v>31</v>
      </c>
      <c r="R9" s="2" t="s">
        <v>32</v>
      </c>
      <c r="S9" s="2" t="s">
        <v>33</v>
      </c>
      <c r="T9" s="2" t="s">
        <v>34</v>
      </c>
      <c r="U9" s="2" t="s">
        <v>35</v>
      </c>
      <c r="W9" s="3" t="s">
        <v>17</v>
      </c>
      <c r="X9" s="3" t="s">
        <v>36</v>
      </c>
      <c r="Y9" s="3" t="s">
        <v>4</v>
      </c>
      <c r="AA9" t="s">
        <v>37</v>
      </c>
    </row>
    <row r="10" spans="1:30" ht="29.4" customHeight="1" x14ac:dyDescent="0.3">
      <c r="A10" s="4">
        <v>1</v>
      </c>
      <c r="B10" s="5" t="s">
        <v>38</v>
      </c>
      <c r="C10" s="6" t="s">
        <v>39</v>
      </c>
      <c r="D10" s="5" t="s">
        <v>40</v>
      </c>
      <c r="E10" s="5" t="s">
        <v>41</v>
      </c>
      <c r="F10" s="6" t="s">
        <v>42</v>
      </c>
      <c r="G10" s="7">
        <v>46030</v>
      </c>
      <c r="H10" s="7">
        <v>46063</v>
      </c>
      <c r="I10" s="8">
        <v>3200</v>
      </c>
      <c r="J10" s="8">
        <v>2980</v>
      </c>
      <c r="K10" s="9">
        <v>260</v>
      </c>
      <c r="L10" s="9">
        <v>284</v>
      </c>
      <c r="M10" s="9">
        <v>34</v>
      </c>
      <c r="N10" s="9">
        <v>38</v>
      </c>
      <c r="O10" s="8">
        <v>6080</v>
      </c>
      <c r="P10" s="10">
        <f t="shared" ref="P10:P18" si="0">IFERROR(J10/L10,0)</f>
        <v>10.492957746478874</v>
      </c>
      <c r="Q10" s="11">
        <f t="shared" ref="Q10:Q18" si="1">IFERROR(N10/L10,0)</f>
        <v>0.13380281690140844</v>
      </c>
      <c r="R10" s="11">
        <f t="shared" ref="R10:R18" si="2">IFERROR((O10-J10)/J10,0)</f>
        <v>1.0402684563758389</v>
      </c>
      <c r="S10" s="11">
        <f t="shared" ref="S10:S18" si="3">IFERROR((J10-I10)/I10,0)</f>
        <v>-6.8750000000000006E-2</v>
      </c>
      <c r="T10" s="11">
        <f t="shared" ref="T10:T18" si="4">IFERROR(N10/M10,0)</f>
        <v>1.1176470588235294</v>
      </c>
      <c r="U10" s="12" t="str">
        <f t="shared" ref="U10:U17" ca="1" si="5">IF(TODAY()&lt;G10,"Programada",IF(N10&gt;=M10,"Cumplida",IF(AND(TODAY()&gt;H10,T10&lt;1),"Revisar",IF(T10&gt;=0.85,"En objetivo","En curso"))))</f>
        <v>Cumplida</v>
      </c>
      <c r="W10" s="13" t="s">
        <v>39</v>
      </c>
      <c r="X10" s="14">
        <f t="shared" ref="X10:X17" si="6">SUMIF($C$10:$C$17,W10,$I$10:$I$17)</f>
        <v>3200</v>
      </c>
      <c r="Y10" s="14">
        <f t="shared" ref="Y10:Y17" si="7">SUMIF($C$10:$C$17,W10,$J$10:$J$17)</f>
        <v>2980</v>
      </c>
      <c r="AA10" t="s">
        <v>43</v>
      </c>
    </row>
    <row r="11" spans="1:30" ht="29.4" customHeight="1" x14ac:dyDescent="0.3">
      <c r="A11" s="4">
        <v>2</v>
      </c>
      <c r="B11" s="5" t="s">
        <v>44</v>
      </c>
      <c r="C11" s="6" t="s">
        <v>45</v>
      </c>
      <c r="D11" s="5" t="s">
        <v>46</v>
      </c>
      <c r="E11" s="5" t="s">
        <v>47</v>
      </c>
      <c r="F11" s="6" t="s">
        <v>48</v>
      </c>
      <c r="G11" s="7">
        <v>46037</v>
      </c>
      <c r="H11" s="7">
        <v>46096</v>
      </c>
      <c r="I11" s="8">
        <v>900</v>
      </c>
      <c r="J11" s="8">
        <v>760</v>
      </c>
      <c r="K11" s="9">
        <v>400</v>
      </c>
      <c r="L11" s="9">
        <v>358</v>
      </c>
      <c r="M11" s="9">
        <v>24</v>
      </c>
      <c r="N11" s="9">
        <v>21</v>
      </c>
      <c r="O11" s="8">
        <v>2310</v>
      </c>
      <c r="P11" s="10">
        <f t="shared" si="0"/>
        <v>2.1229050279329611</v>
      </c>
      <c r="Q11" s="11">
        <f t="shared" si="1"/>
        <v>5.8659217877094973E-2</v>
      </c>
      <c r="R11" s="11">
        <f t="shared" si="2"/>
        <v>2.0394736842105261</v>
      </c>
      <c r="S11" s="11">
        <f t="shared" si="3"/>
        <v>-0.15555555555555556</v>
      </c>
      <c r="T11" s="11">
        <f t="shared" si="4"/>
        <v>0.875</v>
      </c>
      <c r="U11" s="12" t="str">
        <f t="shared" ca="1" si="5"/>
        <v>Revisar</v>
      </c>
      <c r="W11" s="13" t="s">
        <v>45</v>
      </c>
      <c r="X11" s="14">
        <f t="shared" si="6"/>
        <v>900</v>
      </c>
      <c r="Y11" s="14">
        <f t="shared" si="7"/>
        <v>760</v>
      </c>
      <c r="AA11" t="s">
        <v>49</v>
      </c>
    </row>
    <row r="12" spans="1:30" ht="29.4" customHeight="1" x14ac:dyDescent="0.3">
      <c r="A12" s="4">
        <v>3</v>
      </c>
      <c r="B12" s="5" t="s">
        <v>50</v>
      </c>
      <c r="C12" s="6" t="s">
        <v>51</v>
      </c>
      <c r="D12" s="5" t="s">
        <v>52</v>
      </c>
      <c r="E12" s="5" t="s">
        <v>53</v>
      </c>
      <c r="F12" s="6" t="s">
        <v>54</v>
      </c>
      <c r="G12" s="7">
        <v>46042</v>
      </c>
      <c r="H12" s="7">
        <v>46203</v>
      </c>
      <c r="I12" s="8">
        <v>1400</v>
      </c>
      <c r="J12" s="8">
        <v>620</v>
      </c>
      <c r="K12" s="9">
        <v>220</v>
      </c>
      <c r="L12" s="9">
        <v>96</v>
      </c>
      <c r="M12" s="9">
        <v>18</v>
      </c>
      <c r="N12" s="9">
        <v>8</v>
      </c>
      <c r="O12" s="8">
        <v>920</v>
      </c>
      <c r="P12" s="10">
        <f t="shared" si="0"/>
        <v>6.458333333333333</v>
      </c>
      <c r="Q12" s="11">
        <f t="shared" si="1"/>
        <v>8.3333333333333329E-2</v>
      </c>
      <c r="R12" s="11">
        <f t="shared" si="2"/>
        <v>0.4838709677419355</v>
      </c>
      <c r="S12" s="11">
        <f t="shared" si="3"/>
        <v>-0.55714285714285716</v>
      </c>
      <c r="T12" s="11">
        <f t="shared" si="4"/>
        <v>0.44444444444444442</v>
      </c>
      <c r="U12" s="12" t="str">
        <f t="shared" ca="1" si="5"/>
        <v>En curso</v>
      </c>
      <c r="W12" s="13" t="s">
        <v>51</v>
      </c>
      <c r="X12" s="14">
        <f t="shared" si="6"/>
        <v>1400</v>
      </c>
      <c r="Y12" s="14">
        <f t="shared" si="7"/>
        <v>620</v>
      </c>
      <c r="AA12" t="s">
        <v>55</v>
      </c>
    </row>
    <row r="13" spans="1:30" ht="29.4" customHeight="1" x14ac:dyDescent="0.3">
      <c r="A13" s="4">
        <v>4</v>
      </c>
      <c r="B13" s="5" t="s">
        <v>56</v>
      </c>
      <c r="C13" s="6" t="s">
        <v>57</v>
      </c>
      <c r="D13" s="5" t="s">
        <v>58</v>
      </c>
      <c r="E13" s="5" t="s">
        <v>59</v>
      </c>
      <c r="F13" s="6" t="s">
        <v>60</v>
      </c>
      <c r="G13" s="7">
        <v>46058</v>
      </c>
      <c r="H13" s="7">
        <v>46106</v>
      </c>
      <c r="I13" s="8">
        <v>1800</v>
      </c>
      <c r="J13" s="8">
        <v>1940</v>
      </c>
      <c r="K13" s="9">
        <v>150</v>
      </c>
      <c r="L13" s="9">
        <v>128</v>
      </c>
      <c r="M13" s="9">
        <v>22</v>
      </c>
      <c r="N13" s="9">
        <v>19</v>
      </c>
      <c r="O13" s="8">
        <v>3420</v>
      </c>
      <c r="P13" s="10">
        <f t="shared" si="0"/>
        <v>15.15625</v>
      </c>
      <c r="Q13" s="11">
        <f t="shared" si="1"/>
        <v>0.1484375</v>
      </c>
      <c r="R13" s="11">
        <f t="shared" si="2"/>
        <v>0.76288659793814428</v>
      </c>
      <c r="S13" s="11">
        <f t="shared" si="3"/>
        <v>7.7777777777777779E-2</v>
      </c>
      <c r="T13" s="11">
        <f t="shared" si="4"/>
        <v>0.86363636363636365</v>
      </c>
      <c r="U13" s="12" t="str">
        <f t="shared" ca="1" si="5"/>
        <v>Revisar</v>
      </c>
      <c r="W13" s="13" t="s">
        <v>57</v>
      </c>
      <c r="X13" s="14">
        <f t="shared" si="6"/>
        <v>1800</v>
      </c>
      <c r="Y13" s="14">
        <f t="shared" si="7"/>
        <v>1940</v>
      </c>
      <c r="AA13" t="s">
        <v>61</v>
      </c>
    </row>
    <row r="14" spans="1:30" ht="29.4" customHeight="1" x14ac:dyDescent="0.3">
      <c r="A14" s="4">
        <v>5</v>
      </c>
      <c r="B14" s="5" t="s">
        <v>62</v>
      </c>
      <c r="C14" s="6" t="s">
        <v>63</v>
      </c>
      <c r="D14" s="5" t="s">
        <v>64</v>
      </c>
      <c r="E14" s="5" t="s">
        <v>65</v>
      </c>
      <c r="F14" s="6" t="s">
        <v>66</v>
      </c>
      <c r="G14" s="7">
        <v>46065</v>
      </c>
      <c r="H14" s="7">
        <v>46162</v>
      </c>
      <c r="I14" s="8">
        <v>2600</v>
      </c>
      <c r="J14" s="8">
        <v>2110</v>
      </c>
      <c r="K14" s="9">
        <v>190</v>
      </c>
      <c r="L14" s="9">
        <v>176</v>
      </c>
      <c r="M14" s="9">
        <v>30</v>
      </c>
      <c r="N14" s="9">
        <v>27</v>
      </c>
      <c r="O14" s="8">
        <v>4860</v>
      </c>
      <c r="P14" s="10">
        <f t="shared" si="0"/>
        <v>11.988636363636363</v>
      </c>
      <c r="Q14" s="11">
        <f t="shared" si="1"/>
        <v>0.15340909090909091</v>
      </c>
      <c r="R14" s="11">
        <f t="shared" si="2"/>
        <v>1.3033175355450237</v>
      </c>
      <c r="S14" s="11">
        <f t="shared" si="3"/>
        <v>-0.18846153846153846</v>
      </c>
      <c r="T14" s="11">
        <f t="shared" si="4"/>
        <v>0.9</v>
      </c>
      <c r="U14" s="12" t="str">
        <f t="shared" ca="1" si="5"/>
        <v>En objetivo</v>
      </c>
      <c r="W14" s="13" t="s">
        <v>63</v>
      </c>
      <c r="X14" s="14">
        <f t="shared" si="6"/>
        <v>2600</v>
      </c>
      <c r="Y14" s="14">
        <f t="shared" si="7"/>
        <v>2110</v>
      </c>
      <c r="AA14" t="s">
        <v>67</v>
      </c>
    </row>
    <row r="15" spans="1:30" ht="29.4" customHeight="1" x14ac:dyDescent="0.3">
      <c r="A15" s="4">
        <v>6</v>
      </c>
      <c r="B15" s="5" t="s">
        <v>68</v>
      </c>
      <c r="C15" s="6" t="s">
        <v>69</v>
      </c>
      <c r="D15" s="5" t="s">
        <v>70</v>
      </c>
      <c r="E15" s="5" t="s">
        <v>71</v>
      </c>
      <c r="F15" s="6" t="s">
        <v>42</v>
      </c>
      <c r="G15" s="7">
        <v>46082</v>
      </c>
      <c r="H15" s="7">
        <v>46188</v>
      </c>
      <c r="I15" s="8">
        <v>700</v>
      </c>
      <c r="J15" s="8">
        <v>310</v>
      </c>
      <c r="K15" s="9">
        <v>85</v>
      </c>
      <c r="L15" s="9">
        <v>41</v>
      </c>
      <c r="M15" s="9">
        <v>20</v>
      </c>
      <c r="N15" s="9">
        <v>11</v>
      </c>
      <c r="O15" s="8">
        <v>1430</v>
      </c>
      <c r="P15" s="10">
        <f t="shared" si="0"/>
        <v>7.5609756097560972</v>
      </c>
      <c r="Q15" s="11">
        <f t="shared" si="1"/>
        <v>0.26829268292682928</v>
      </c>
      <c r="R15" s="11">
        <f t="shared" si="2"/>
        <v>3.6129032258064515</v>
      </c>
      <c r="S15" s="11">
        <f t="shared" si="3"/>
        <v>-0.55714285714285716</v>
      </c>
      <c r="T15" s="11">
        <f t="shared" si="4"/>
        <v>0.55000000000000004</v>
      </c>
      <c r="U15" s="12" t="str">
        <f t="shared" ca="1" si="5"/>
        <v>En curso</v>
      </c>
      <c r="W15" s="13" t="s">
        <v>69</v>
      </c>
      <c r="X15" s="14">
        <f t="shared" si="6"/>
        <v>700</v>
      </c>
      <c r="Y15" s="14">
        <f t="shared" si="7"/>
        <v>310</v>
      </c>
      <c r="AA15" t="s">
        <v>69</v>
      </c>
    </row>
    <row r="16" spans="1:30" ht="29.4" customHeight="1" x14ac:dyDescent="0.3">
      <c r="A16" s="4">
        <v>7</v>
      </c>
      <c r="B16" s="5" t="s">
        <v>72</v>
      </c>
      <c r="C16" s="6" t="s">
        <v>73</v>
      </c>
      <c r="D16" s="5" t="s">
        <v>74</v>
      </c>
      <c r="E16" s="5" t="s">
        <v>75</v>
      </c>
      <c r="F16" s="6" t="s">
        <v>48</v>
      </c>
      <c r="G16" s="7">
        <v>46130</v>
      </c>
      <c r="H16" s="7">
        <v>46130</v>
      </c>
      <c r="I16" s="8">
        <v>1200</v>
      </c>
      <c r="J16" s="8">
        <v>0</v>
      </c>
      <c r="K16" s="9">
        <v>60</v>
      </c>
      <c r="L16" s="9">
        <v>0</v>
      </c>
      <c r="M16" s="9">
        <v>12</v>
      </c>
      <c r="N16" s="9">
        <v>0</v>
      </c>
      <c r="O16" s="8">
        <v>0</v>
      </c>
      <c r="P16" s="10">
        <f t="shared" si="0"/>
        <v>0</v>
      </c>
      <c r="Q16" s="11">
        <f t="shared" si="1"/>
        <v>0</v>
      </c>
      <c r="R16" s="11">
        <f t="shared" si="2"/>
        <v>0</v>
      </c>
      <c r="S16" s="11">
        <f t="shared" si="3"/>
        <v>-1</v>
      </c>
      <c r="T16" s="11">
        <f t="shared" si="4"/>
        <v>0</v>
      </c>
      <c r="U16" s="12" t="str">
        <f t="shared" ca="1" si="5"/>
        <v>Programada</v>
      </c>
      <c r="W16" s="13" t="s">
        <v>73</v>
      </c>
      <c r="X16" s="14">
        <f t="shared" si="6"/>
        <v>1200</v>
      </c>
      <c r="Y16" s="14">
        <f t="shared" si="7"/>
        <v>0</v>
      </c>
      <c r="AA16" t="s">
        <v>76</v>
      </c>
    </row>
    <row r="17" spans="1:27" ht="29.4" customHeight="1" x14ac:dyDescent="0.3">
      <c r="A17" s="4">
        <v>8</v>
      </c>
      <c r="B17" s="5" t="s">
        <v>77</v>
      </c>
      <c r="C17" s="6" t="s">
        <v>78</v>
      </c>
      <c r="D17" s="5" t="s">
        <v>79</v>
      </c>
      <c r="E17" s="5" t="s">
        <v>80</v>
      </c>
      <c r="F17" s="6" t="s">
        <v>60</v>
      </c>
      <c r="G17" s="7">
        <v>46147</v>
      </c>
      <c r="H17" s="7">
        <v>46183</v>
      </c>
      <c r="I17" s="8">
        <v>2400</v>
      </c>
      <c r="J17" s="8">
        <v>0</v>
      </c>
      <c r="K17" s="9">
        <v>300</v>
      </c>
      <c r="L17" s="9">
        <v>0</v>
      </c>
      <c r="M17" s="9">
        <v>36</v>
      </c>
      <c r="N17" s="9">
        <v>0</v>
      </c>
      <c r="O17" s="8">
        <v>0</v>
      </c>
      <c r="P17" s="10">
        <f t="shared" si="0"/>
        <v>0</v>
      </c>
      <c r="Q17" s="11">
        <f t="shared" si="1"/>
        <v>0</v>
      </c>
      <c r="R17" s="11">
        <f t="shared" si="2"/>
        <v>0</v>
      </c>
      <c r="S17" s="11">
        <f t="shared" si="3"/>
        <v>-1</v>
      </c>
      <c r="T17" s="11">
        <f t="shared" si="4"/>
        <v>0</v>
      </c>
      <c r="U17" s="12" t="str">
        <f t="shared" ca="1" si="5"/>
        <v>Programada</v>
      </c>
      <c r="W17" s="13" t="s">
        <v>78</v>
      </c>
      <c r="X17" s="14">
        <f t="shared" si="6"/>
        <v>2400</v>
      </c>
      <c r="Y17" s="14">
        <f t="shared" si="7"/>
        <v>0</v>
      </c>
      <c r="AA17" t="s">
        <v>81</v>
      </c>
    </row>
    <row r="18" spans="1:27" x14ac:dyDescent="0.3">
      <c r="A18" s="15"/>
      <c r="B18" s="16" t="s">
        <v>82</v>
      </c>
      <c r="C18" s="15"/>
      <c r="D18" s="15"/>
      <c r="E18" s="15"/>
      <c r="F18" s="15"/>
      <c r="G18" s="15"/>
      <c r="H18" s="15"/>
      <c r="I18" s="17">
        <f t="shared" ref="I18:O18" si="8">SUM(I10:I17)</f>
        <v>14200</v>
      </c>
      <c r="J18" s="17">
        <f t="shared" si="8"/>
        <v>8720</v>
      </c>
      <c r="K18" s="18">
        <f t="shared" si="8"/>
        <v>1665</v>
      </c>
      <c r="L18" s="18">
        <f t="shared" si="8"/>
        <v>1083</v>
      </c>
      <c r="M18" s="18">
        <f t="shared" si="8"/>
        <v>196</v>
      </c>
      <c r="N18" s="18">
        <f t="shared" si="8"/>
        <v>124</v>
      </c>
      <c r="O18" s="17">
        <f t="shared" si="8"/>
        <v>19020</v>
      </c>
      <c r="P18" s="19">
        <f t="shared" si="0"/>
        <v>8.0517082179132036</v>
      </c>
      <c r="Q18" s="20">
        <f t="shared" si="1"/>
        <v>0.11449676823638043</v>
      </c>
      <c r="R18" s="20">
        <f t="shared" si="2"/>
        <v>1.1811926605504588</v>
      </c>
      <c r="S18" s="20">
        <f t="shared" si="3"/>
        <v>-0.38591549295774646</v>
      </c>
      <c r="T18" s="20">
        <f t="shared" si="4"/>
        <v>0.63265306122448983</v>
      </c>
      <c r="U18" s="15" t="s">
        <v>83</v>
      </c>
    </row>
    <row r="20" spans="1:27" x14ac:dyDescent="0.3">
      <c r="A20" s="41" t="s">
        <v>84</v>
      </c>
      <c r="B20" s="27"/>
      <c r="C20" s="27"/>
      <c r="D20" s="27"/>
      <c r="E20" s="27"/>
      <c r="F20" s="28"/>
      <c r="H20" s="34" t="s">
        <v>85</v>
      </c>
      <c r="I20" s="25"/>
      <c r="J20" s="26"/>
      <c r="K20" s="34" t="s">
        <v>86</v>
      </c>
      <c r="L20" s="25"/>
      <c r="M20" s="26"/>
      <c r="N20" s="34" t="s">
        <v>87</v>
      </c>
      <c r="O20" s="25"/>
      <c r="P20" s="26"/>
      <c r="Q20" s="34" t="s">
        <v>88</v>
      </c>
      <c r="R20" s="25"/>
      <c r="S20" s="26"/>
      <c r="T20" s="34" t="s">
        <v>89</v>
      </c>
      <c r="U20" s="26"/>
    </row>
    <row r="21" spans="1:27" ht="15.6" x14ac:dyDescent="0.3">
      <c r="A21" s="29"/>
      <c r="B21" s="30"/>
      <c r="C21" s="30"/>
      <c r="D21" s="30"/>
      <c r="E21" s="30"/>
      <c r="F21" s="31"/>
      <c r="H21" s="36">
        <f ca="1">COUNTIF($U$10:$U$17,"En curso")+COUNTIF($U$10:$U$17,"En objetivo")</f>
        <v>3</v>
      </c>
      <c r="I21" s="25"/>
      <c r="J21" s="26"/>
      <c r="K21" s="36">
        <f ca="1">COUNTIF($U$10:$U$17,"Cumplida")</f>
        <v>1</v>
      </c>
      <c r="L21" s="25"/>
      <c r="M21" s="26"/>
      <c r="N21" s="36">
        <f ca="1">COUNTIF($U$10:$U$17,"Revisar")</f>
        <v>2</v>
      </c>
      <c r="O21" s="25"/>
      <c r="P21" s="26"/>
      <c r="Q21" s="33">
        <f>IFERROR(SUM($J$10:$J$17)/SUM($I$10:$I$17),0)</f>
        <v>0.61408450704225348</v>
      </c>
      <c r="R21" s="25"/>
      <c r="S21" s="26"/>
      <c r="T21" s="40">
        <f>IFERROR(SUM($O$10:$O$17)/SUM($N$10:$N$17),0)</f>
        <v>153.38709677419354</v>
      </c>
      <c r="U21" s="26"/>
    </row>
    <row r="22" spans="1:27" x14ac:dyDescent="0.3">
      <c r="A22" s="35" t="s">
        <v>90</v>
      </c>
      <c r="B22" s="25"/>
      <c r="C22" s="25"/>
      <c r="D22" s="25"/>
      <c r="E22" s="25"/>
      <c r="F22" s="25"/>
      <c r="G22" s="25"/>
      <c r="H22" s="25"/>
      <c r="I22" s="25"/>
      <c r="J22" s="25"/>
      <c r="K22" s="26"/>
      <c r="M22" s="35" t="s">
        <v>91</v>
      </c>
      <c r="N22" s="25"/>
      <c r="O22" s="25"/>
      <c r="P22" s="25"/>
      <c r="Q22" s="25"/>
      <c r="R22" s="25"/>
      <c r="S22" s="25"/>
      <c r="T22" s="25"/>
      <c r="U22" s="26"/>
    </row>
    <row r="42" spans="1:21" x14ac:dyDescent="0.3">
      <c r="A42" s="37" t="s">
        <v>92</v>
      </c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8"/>
    </row>
    <row r="43" spans="1:21" x14ac:dyDescent="0.3">
      <c r="A43" s="29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1"/>
    </row>
    <row r="44" spans="1:21" x14ac:dyDescent="0.3">
      <c r="A44" s="21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3"/>
      <c r="Q44" s="23"/>
      <c r="R44" s="23"/>
      <c r="S44" s="23"/>
      <c r="T44" s="23"/>
      <c r="U44" s="23"/>
    </row>
    <row r="45" spans="1:21" x14ac:dyDescent="0.3">
      <c r="A45" s="21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3"/>
      <c r="Q45" s="23"/>
      <c r="R45" s="23"/>
      <c r="S45" s="23"/>
      <c r="T45" s="23"/>
      <c r="U45" s="23"/>
    </row>
    <row r="46" spans="1:21" x14ac:dyDescent="0.3">
      <c r="A46" s="21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3"/>
      <c r="Q46" s="23"/>
      <c r="R46" s="23"/>
      <c r="S46" s="23"/>
      <c r="T46" s="23"/>
      <c r="U46" s="23"/>
    </row>
    <row r="47" spans="1:21" x14ac:dyDescent="0.3">
      <c r="A47" s="21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3"/>
      <c r="Q47" s="23"/>
      <c r="R47" s="23"/>
      <c r="S47" s="23"/>
      <c r="T47" s="23"/>
      <c r="U47" s="23"/>
    </row>
  </sheetData>
  <mergeCells count="32">
    <mergeCell ref="A1:U2"/>
    <mergeCell ref="M22:U22"/>
    <mergeCell ref="H21:J21"/>
    <mergeCell ref="T21:U21"/>
    <mergeCell ref="T20:U20"/>
    <mergeCell ref="O4:R4"/>
    <mergeCell ref="B6:F6"/>
    <mergeCell ref="N20:P20"/>
    <mergeCell ref="B5:F5"/>
    <mergeCell ref="A20:F21"/>
    <mergeCell ref="G5:J7"/>
    <mergeCell ref="K5:N7"/>
    <mergeCell ref="O5:R7"/>
    <mergeCell ref="S5:V7"/>
    <mergeCell ref="A42:U43"/>
    <mergeCell ref="A3:U3"/>
    <mergeCell ref="K4:N4"/>
    <mergeCell ref="Q20:S20"/>
    <mergeCell ref="S4:V4"/>
    <mergeCell ref="H20:J20"/>
    <mergeCell ref="W4:Z4"/>
    <mergeCell ref="K21:M21"/>
    <mergeCell ref="AA4:AD4"/>
    <mergeCell ref="W5:Z7"/>
    <mergeCell ref="AA5:AD7"/>
    <mergeCell ref="K20:M20"/>
    <mergeCell ref="G4:J4"/>
    <mergeCell ref="A22:K22"/>
    <mergeCell ref="N21:P21"/>
    <mergeCell ref="B4:F4"/>
    <mergeCell ref="B7:F7"/>
    <mergeCell ref="Q21:S21"/>
  </mergeCells>
  <conditionalFormatting sqref="J10:J17">
    <cfRule type="expression" dxfId="14" priority="10">
      <formula>J10&gt;I10</formula>
    </cfRule>
  </conditionalFormatting>
  <conditionalFormatting sqref="R10:R18">
    <cfRule type="cellIs" dxfId="13" priority="1" operator="lessThan">
      <formula>0</formula>
    </cfRule>
    <cfRule type="cellIs" dxfId="12" priority="2" operator="between">
      <formula>0</formula>
      <formula>0.2</formula>
    </cfRule>
    <cfRule type="cellIs" dxfId="11" priority="3" operator="greaterThanOrEqual">
      <formula>0.2</formula>
    </cfRule>
  </conditionalFormatting>
  <conditionalFormatting sqref="S10:S18">
    <cfRule type="cellIs" dxfId="10" priority="4" operator="greaterThan">
      <formula>0.1</formula>
    </cfRule>
    <cfRule type="cellIs" dxfId="9" priority="5" operator="between">
      <formula>-0.05</formula>
      <formula>0.1</formula>
    </cfRule>
    <cfRule type="cellIs" dxfId="8" priority="6" operator="lessThan">
      <formula>-0.05</formula>
    </cfRule>
  </conditionalFormatting>
  <conditionalFormatting sqref="T10:T18">
    <cfRule type="cellIs" dxfId="7" priority="7" operator="lessThan">
      <formula>0.8</formula>
    </cfRule>
    <cfRule type="cellIs" dxfId="6" priority="8" operator="between">
      <formula>0.8</formula>
      <formula>1</formula>
    </cfRule>
    <cfRule type="cellIs" dxfId="5" priority="9" operator="greaterThanOrEqual">
      <formula>1</formula>
    </cfRule>
  </conditionalFormatting>
  <conditionalFormatting sqref="U10:U18">
    <cfRule type="expression" dxfId="4" priority="18">
      <formula>$U10="Programada"</formula>
    </cfRule>
    <cfRule type="expression" dxfId="3" priority="19">
      <formula>$U10="En curso"</formula>
    </cfRule>
    <cfRule type="expression" dxfId="2" priority="20">
      <formula>$U10="En objetivo"</formula>
    </cfRule>
    <cfRule type="expression" dxfId="1" priority="21">
      <formula>$U10="Cumplida"</formula>
    </cfRule>
    <cfRule type="expression" dxfId="0" priority="22">
      <formula>$U10="Revisar"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Plan de marketing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2026-04-11T08:32:42Z</dcterms:modified>
</cp:coreProperties>
</file>