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ahorro 1000 €\"/>
    </mc:Choice>
  </mc:AlternateContent>
  <xr:revisionPtr revIDLastSave="0" documentId="13_ncr:1_{CB70ABFE-1A7D-44C8-9473-DF13973D67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tilla ahorro 1000 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4" i="1" l="1"/>
  <c r="G34" i="1"/>
  <c r="D34" i="1"/>
  <c r="I33" i="1"/>
  <c r="H33" i="1"/>
  <c r="I32" i="1"/>
  <c r="H32" i="1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H34" i="1" s="1"/>
  <c r="H8" i="1"/>
  <c r="E8" i="1"/>
  <c r="H7" i="1"/>
  <c r="H6" i="1"/>
  <c r="E6" i="1"/>
  <c r="E10" i="1" s="1"/>
  <c r="H5" i="1"/>
  <c r="E5" i="1"/>
  <c r="H9" i="1" s="1"/>
  <c r="E11" i="1" l="1"/>
  <c r="E7" i="1"/>
  <c r="H10" i="1" s="1"/>
  <c r="E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Cambia este valor si quieres adaptar la plantilla a otro objetivo de ahorro.</t>
        </r>
      </text>
    </comment>
    <comment ref="B7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Fecha usada para comparar el avance real contra el calendario previsto.</t>
        </r>
      </text>
    </comment>
    <comment ref="E9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Positivo = vas por delante del calendario. Negativo = vas por detrás.</t>
        </r>
      </text>
    </comment>
    <comment ref="E10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Importe que falta para alcanzar el objetivo total.</t>
        </r>
      </text>
    </comment>
  </commentList>
</comments>
</file>

<file path=xl/sharedStrings.xml><?xml version="1.0" encoding="utf-8"?>
<sst xmlns="http://schemas.openxmlformats.org/spreadsheetml/2006/main" count="118" uniqueCount="76">
  <si>
    <t>Plantilla ahorro 1000 euros</t>
  </si>
  <si>
    <t>Plan flexible de 20 hitos semanales con seguimiento real, alertas de retraso y panel automático.</t>
  </si>
  <si>
    <t>Configuración</t>
  </si>
  <si>
    <t>Panel de control</t>
  </si>
  <si>
    <t>Lectura rápida</t>
  </si>
  <si>
    <t>Objetivo total</t>
  </si>
  <si>
    <t>Plan cargado</t>
  </si>
  <si>
    <t>Hitos completados</t>
  </si>
  <si>
    <t>Fecha de inicio</t>
  </si>
  <si>
    <t>Ahorro real</t>
  </si>
  <si>
    <t>Hitos pendientes</t>
  </si>
  <si>
    <t>Fecha de seguimiento</t>
  </si>
  <si>
    <t>% completado</t>
  </si>
  <si>
    <t>Próximo hito</t>
  </si>
  <si>
    <t>Fecha objetivo</t>
  </si>
  <si>
    <t>Ahorro previsto a la fecha</t>
  </si>
  <si>
    <t>Próximo importe</t>
  </si>
  <si>
    <t>Diferencia vs calendario</t>
  </si>
  <si>
    <t>Estado del plan</t>
  </si>
  <si>
    <t>Pendiente</t>
  </si>
  <si>
    <t>Señal visual</t>
  </si>
  <si>
    <t>Aporte medio por hito pendiente</t>
  </si>
  <si>
    <t>Nº</t>
  </si>
  <si>
    <t>Hito</t>
  </si>
  <si>
    <t>Fecha prevista</t>
  </si>
  <si>
    <t>Importe objetivo</t>
  </si>
  <si>
    <t>Estado</t>
  </si>
  <si>
    <t>Fecha real</t>
  </si>
  <si>
    <t>Aportado</t>
  </si>
  <si>
    <t>Diferencia</t>
  </si>
  <si>
    <t>Acum. real</t>
  </si>
  <si>
    <t>Comentario</t>
  </si>
  <si>
    <t>Semana de arranque</t>
  </si>
  <si>
    <t>Hecho</t>
  </si>
  <si>
    <t>Transferencia automática para abrir el reto.</t>
  </si>
  <si>
    <t>Recorte de cafés y snacks</t>
  </si>
  <si>
    <t>Ahorro pequeño pero constante.</t>
  </si>
  <si>
    <t>Transporte inteligente</t>
  </si>
  <si>
    <t>Caminar o usar bono acumulado.</t>
  </si>
  <si>
    <t>Menú casero</t>
  </si>
  <si>
    <t>Planificar comidas evita compras impulsivas.</t>
  </si>
  <si>
    <t>Venta de objetos sin uso</t>
  </si>
  <si>
    <t>Un hito ideal para liberar espacio.</t>
  </si>
  <si>
    <t>Ocio de bajo coste</t>
  </si>
  <si>
    <t>Cambiar una salida cara por un plan sencillo.</t>
  </si>
  <si>
    <t>Redondeo y monedas</t>
  </si>
  <si>
    <t>Agrupa sobrantes de varias semanas.</t>
  </si>
  <si>
    <t>Facturas bajo control</t>
  </si>
  <si>
    <t>Revisa consumos y evita picos.</t>
  </si>
  <si>
    <t>Semana sin compras</t>
  </si>
  <si>
    <t/>
  </si>
  <si>
    <t>Solo gasto esencial.</t>
  </si>
  <si>
    <t>Pausa de suscripciones</t>
  </si>
  <si>
    <t>Prueba una limpieza de pagos recurrentes.</t>
  </si>
  <si>
    <t>Extra de fin de mes</t>
  </si>
  <si>
    <t>Separa una parte del sobrante mensual.</t>
  </si>
  <si>
    <t>Ahorro energético</t>
  </si>
  <si>
    <t>Luz, climatización y pequeños hábitos.</t>
  </si>
  <si>
    <t>Comidas fuera bajo control</t>
  </si>
  <si>
    <t>Reducir pedidos ayuda mucho.</t>
  </si>
  <si>
    <t>Segunda mano / reventa</t>
  </si>
  <si>
    <t>Venta puntual o compra más eficiente.</t>
  </si>
  <si>
    <t>Bloqueo de caprichos</t>
  </si>
  <si>
    <t>Una semana con compra cero no esencial.</t>
  </si>
  <si>
    <t>Ingreso extra puntual</t>
  </si>
  <si>
    <t>Trabajo puntual, devolución o regalo guardado.</t>
  </si>
  <si>
    <t>Revisión de gastos fijos</t>
  </si>
  <si>
    <t>Ajusta una tarifa o un servicio.</t>
  </si>
  <si>
    <t>Semana fuerte de ahorro</t>
  </si>
  <si>
    <t>Tramo exigente para acercarte al final.</t>
  </si>
  <si>
    <t>Reserva final</t>
  </si>
  <si>
    <t>Último empuje con foco total.</t>
  </si>
  <si>
    <t>Cierre del objetivo</t>
  </si>
  <si>
    <t>Último tramo hasta completar los 1.000 €.</t>
  </si>
  <si>
    <t>TOTAL</t>
  </si>
  <si>
    <t>Modo de uso: edita las celdas azules de configuración y, en la tabla, cambia Estado a 'Hecho' cuando completes un hito. Si el importe real no coincide con el previsto, actualiza 'Aportado' para ver de inmediato el impacto sobre el calendario.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</si>
</sst>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\ #,##0;[Red]\(\€\ #,##0\);\-"/>
    <numFmt numFmtId="165" formatCode="0.0%"/>
  </numFmts>
  <fonts count="12" x14ac:knownFonts="1">
    <font>
      <sz val="11"/>
      <color theme="1"/>
      <name val="Calibri"/>
      <family val="2"/>
      <scheme val="minor"/>
    </font>
    <font>
      <i/>
      <sz val="11"/>
      <color rgb="FF6B7280"/>
      <name val="Calibri"/>
    </font>
    <font>
      <b/>
      <sz val="11"/>
      <color rgb="FFFFFFFF"/>
      <name val="Calibri"/>
    </font>
    <font>
      <sz val="11"/>
      <color rgb="FF374151"/>
      <name val="Calibri"/>
    </font>
    <font>
      <b/>
      <sz val="11"/>
      <color rgb="FF1D4ED8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1"/>
      <color rgb="FF1D4ED8"/>
      <name val="Calibri"/>
    </font>
    <font>
      <b/>
      <sz val="11"/>
      <color rgb="FF1F4E5F"/>
      <name val="Calibri"/>
    </font>
    <font>
      <sz val="11"/>
      <color theme="1"/>
      <name val="Calibri"/>
      <family val="2"/>
      <scheme val="minor"/>
    </font>
    <font>
      <b/>
      <sz val="30"/>
      <color rgb="FF1F4E5F"/>
      <name val="Calibri"/>
      <family val="2"/>
    </font>
    <font>
      <sz val="3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F4E5F"/>
      </patternFill>
    </fill>
    <fill>
      <patternFill patternType="solid">
        <fgColor rgb="FFF3F4F6"/>
      </patternFill>
    </fill>
    <fill>
      <patternFill patternType="solid">
        <fgColor rgb="FFEAF2FF"/>
      </patternFill>
    </fill>
    <fill>
      <patternFill patternType="solid">
        <fgColor rgb="FFFFFFFF"/>
      </patternFill>
    </fill>
    <fill>
      <patternFill patternType="solid">
        <fgColor rgb="FFFFF2CC"/>
      </patternFill>
    </fill>
    <fill>
      <patternFill patternType="solid">
        <fgColor rgb="FF2F75B5"/>
      </patternFill>
    </fill>
  </fills>
  <borders count="6">
    <border>
      <left/>
      <right/>
      <top/>
      <bottom/>
      <diagonal/>
    </border>
    <border>
      <left style="medium">
        <color rgb="FF1F4E5F"/>
      </left>
      <right style="medium">
        <color rgb="FF1F4E5F"/>
      </right>
      <top style="medium">
        <color rgb="FF1F4E5F"/>
      </top>
      <bottom style="medium">
        <color rgb="FF1F4E5F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medium">
        <color rgb="FF1F4E5F"/>
      </top>
      <bottom style="medium">
        <color rgb="FF1F4E5F"/>
      </bottom>
      <diagonal/>
    </border>
    <border>
      <left/>
      <right style="medium">
        <color rgb="FF1F4E5F"/>
      </right>
      <top style="medium">
        <color rgb="FF1F4E5F"/>
      </top>
      <bottom style="medium">
        <color rgb="FF1F4E5F"/>
      </bottom>
      <diagonal/>
    </border>
    <border>
      <left/>
      <right/>
      <top/>
      <bottom/>
      <diagonal/>
    </border>
  </borders>
  <cellStyleXfs count="2">
    <xf numFmtId="0" fontId="0" fillId="0" borderId="0"/>
    <xf numFmtId="0" fontId="9" fillId="0" borderId="0"/>
  </cellStyleXfs>
  <cellXfs count="31">
    <xf numFmtId="0" fontId="0" fillId="0" borderId="0" xfId="0"/>
    <xf numFmtId="0" fontId="3" fillId="3" borderId="2" xfId="1" applyFont="1" applyFill="1" applyBorder="1"/>
    <xf numFmtId="164" fontId="4" fillId="4" borderId="2" xfId="1" applyNumberFormat="1" applyFont="1" applyFill="1" applyBorder="1" applyAlignment="1">
      <alignment horizontal="center"/>
    </xf>
    <xf numFmtId="164" fontId="5" fillId="5" borderId="2" xfId="1" applyNumberFormat="1" applyFont="1" applyFill="1" applyBorder="1" applyAlignment="1">
      <alignment horizontal="right"/>
    </xf>
    <xf numFmtId="0" fontId="6" fillId="5" borderId="2" xfId="1" applyFont="1" applyFill="1" applyBorder="1" applyAlignment="1">
      <alignment horizontal="center"/>
    </xf>
    <xf numFmtId="14" fontId="4" fillId="4" borderId="2" xfId="1" applyNumberFormat="1" applyFont="1" applyFill="1" applyBorder="1" applyAlignment="1">
      <alignment horizontal="center"/>
    </xf>
    <xf numFmtId="164" fontId="6" fillId="5" borderId="2" xfId="1" applyNumberFormat="1" applyFont="1" applyFill="1" applyBorder="1" applyAlignment="1">
      <alignment horizontal="right"/>
    </xf>
    <xf numFmtId="165" fontId="6" fillId="5" borderId="2" xfId="1" applyNumberFormat="1" applyFont="1" applyFill="1" applyBorder="1" applyAlignment="1">
      <alignment horizontal="right"/>
    </xf>
    <xf numFmtId="0" fontId="5" fillId="5" borderId="2" xfId="1" applyFont="1" applyFill="1" applyBorder="1" applyAlignment="1">
      <alignment horizontal="left"/>
    </xf>
    <xf numFmtId="164" fontId="5" fillId="5" borderId="2" xfId="1" applyNumberFormat="1" applyFont="1" applyFill="1" applyBorder="1" applyAlignment="1">
      <alignment horizontal="left"/>
    </xf>
    <xf numFmtId="0" fontId="2" fillId="7" borderId="3" xfId="1" applyFont="1" applyFill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/>
    </xf>
    <xf numFmtId="0" fontId="0" fillId="0" borderId="2" xfId="1" applyFont="1" applyBorder="1" applyAlignment="1">
      <alignment vertical="center" wrapText="1"/>
    </xf>
    <xf numFmtId="14" fontId="0" fillId="0" borderId="2" xfId="1" applyNumberFormat="1" applyFont="1" applyBorder="1" applyAlignment="1">
      <alignment horizontal="center" vertical="center"/>
    </xf>
    <xf numFmtId="164" fontId="0" fillId="0" borderId="2" xfId="1" applyNumberFormat="1" applyFont="1" applyBorder="1" applyAlignment="1">
      <alignment horizontal="right" vertical="center"/>
    </xf>
    <xf numFmtId="0" fontId="7" fillId="0" borderId="2" xfId="1" applyFont="1" applyBorder="1" applyAlignment="1">
      <alignment horizontal="center" vertical="center"/>
    </xf>
    <xf numFmtId="14" fontId="7" fillId="0" borderId="2" xfId="1" applyNumberFormat="1" applyFont="1" applyBorder="1" applyAlignment="1">
      <alignment horizontal="center" vertical="center"/>
    </xf>
    <xf numFmtId="164" fontId="7" fillId="0" borderId="2" xfId="1" applyNumberFormat="1" applyFont="1" applyBorder="1" applyAlignment="1">
      <alignment horizontal="right" vertical="center"/>
    </xf>
    <xf numFmtId="0" fontId="7" fillId="0" borderId="2" xfId="1" applyFont="1" applyBorder="1" applyAlignment="1">
      <alignment vertical="center" wrapText="1"/>
    </xf>
    <xf numFmtId="0" fontId="8" fillId="0" borderId="3" xfId="1" applyFont="1" applyBorder="1"/>
    <xf numFmtId="0" fontId="0" fillId="0" borderId="3" xfId="1" applyFont="1" applyBorder="1"/>
    <xf numFmtId="164" fontId="8" fillId="0" borderId="3" xfId="1" applyNumberFormat="1" applyFont="1" applyBorder="1"/>
    <xf numFmtId="0" fontId="5" fillId="0" borderId="5" xfId="1" applyFont="1" applyBorder="1"/>
    <xf numFmtId="0" fontId="2" fillId="2" borderId="1" xfId="1" applyFont="1" applyFill="1" applyBorder="1" applyAlignment="1">
      <alignment horizontal="center" vertical="center"/>
    </xf>
    <xf numFmtId="0" fontId="0" fillId="0" borderId="4" xfId="1" applyFont="1" applyBorder="1"/>
    <xf numFmtId="0" fontId="0" fillId="0" borderId="0" xfId="0"/>
    <xf numFmtId="0" fontId="1" fillId="0" borderId="0" xfId="1" applyFont="1" applyAlignment="1">
      <alignment horizontal="center" vertical="center"/>
    </xf>
    <xf numFmtId="0" fontId="3" fillId="6" borderId="2" xfId="1" applyFont="1" applyFill="1" applyBorder="1" applyAlignment="1">
      <alignment vertical="center" wrapText="1"/>
    </xf>
    <xf numFmtId="0" fontId="0" fillId="0" borderId="2" xfId="1" applyFont="1" applyBorder="1"/>
    <xf numFmtId="0" fontId="10" fillId="0" borderId="0" xfId="1" applyFont="1" applyAlignment="1">
      <alignment horizontal="center" vertical="center"/>
    </xf>
    <xf numFmtId="0" fontId="11" fillId="0" borderId="0" xfId="0" applyFont="1"/>
  </cellXfs>
  <cellStyles count="2">
    <cellStyle name="Normal" xfId="1" xr:uid="{00000000-0005-0000-0000-000000000000}"/>
    <cellStyle name="Standard" xfId="0" builtinId="0"/>
  </cellStyles>
  <dxfs count="4">
    <dxf>
      <fill>
        <patternFill>
          <bgColor rgb="FFFFF2CC"/>
        </patternFill>
      </fill>
    </dxf>
    <dxf>
      <fill>
        <patternFill>
          <bgColor rgb="FFEAF6EA"/>
        </patternFill>
      </fill>
    </dxf>
    <dxf>
      <fill>
        <patternFill>
          <bgColor rgb="FFFDE9E7"/>
        </patternFill>
      </fill>
    </dxf>
    <dxf>
      <fill>
        <patternFill>
          <bgColor rgb="FFEAF6E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723900</xdr:colOff>
      <xdr:row>32</xdr:row>
      <xdr:rowOff>266700</xdr:rowOff>
    </xdr:to>
    <xdr:sp macro="" textlink="">
      <xdr:nvSpPr>
        <xdr:cNvPr id="1029" name="Text Box 5" hidden="1">
          <a:extLst>
            <a:ext uri="{FF2B5EF4-FFF2-40B4-BE49-F238E27FC236}">
              <a16:creationId xmlns:a16="http://schemas.microsoft.com/office/drawing/2014/main" id="{A116432E-D269-3805-A455-FB63EA6B5B24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 editAs="oneCell">
    <xdr:from>
      <xdr:col>8</xdr:col>
      <xdr:colOff>495300</xdr:colOff>
      <xdr:row>0</xdr:row>
      <xdr:rowOff>161925</xdr:rowOff>
    </xdr:from>
    <xdr:to>
      <xdr:col>9</xdr:col>
      <xdr:colOff>2228738</xdr:colOff>
      <xdr:row>10</xdr:row>
      <xdr:rowOff>161925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6A5A88ED-4CB7-3853-B0D3-4613919EE3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96550" y="161925"/>
          <a:ext cx="2600213" cy="269557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Ahorro1000" displayName="TablaAhorro1000" ref="A13:J33">
  <autoFilter ref="A13:J33" xr:uid="{00000000-0009-0000-0100-000001000000}"/>
  <tableColumns count="10">
    <tableColumn id="1" xr3:uid="{00000000-0010-0000-0000-000001000000}" name="Nº"/>
    <tableColumn id="2" xr3:uid="{00000000-0010-0000-0000-000002000000}" name="Hito"/>
    <tableColumn id="3" xr3:uid="{00000000-0010-0000-0000-000003000000}" name="Fecha prevista"/>
    <tableColumn id="4" xr3:uid="{00000000-0010-0000-0000-000004000000}" name="Importe objetivo"/>
    <tableColumn id="5" xr3:uid="{00000000-0010-0000-0000-000005000000}" name="Estado"/>
    <tableColumn id="6" xr3:uid="{00000000-0010-0000-0000-000006000000}" name="Fecha real"/>
    <tableColumn id="7" xr3:uid="{00000000-0010-0000-0000-000007000000}" name="Aportado"/>
    <tableColumn id="8" xr3:uid="{00000000-0010-0000-0000-000008000000}" name="Diferencia"/>
    <tableColumn id="9" xr3:uid="{00000000-0010-0000-0000-000009000000}" name="Acum. real"/>
    <tableColumn id="10" xr3:uid="{00000000-0010-0000-0000-00000A000000}" name="Comentari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showGridLines="0" tabSelected="1" workbookViewId="0">
      <selection activeCell="P20" sqref="P20"/>
    </sheetView>
  </sheetViews>
  <sheetFormatPr baseColWidth="10" defaultColWidth="9.140625" defaultRowHeight="15" x14ac:dyDescent="0.25"/>
  <cols>
    <col min="1" max="1" width="18" customWidth="1"/>
    <col min="2" max="2" width="28" customWidth="1"/>
    <col min="3" max="3" width="14" customWidth="1"/>
    <col min="4" max="4" width="24" customWidth="1"/>
    <col min="5" max="5" width="15" customWidth="1"/>
    <col min="6" max="6" width="14" customWidth="1"/>
    <col min="7" max="7" width="19" customWidth="1"/>
    <col min="8" max="8" width="18" customWidth="1"/>
    <col min="9" max="9" width="13" customWidth="1"/>
    <col min="10" max="10" width="34" customWidth="1"/>
  </cols>
  <sheetData>
    <row r="1" spans="1:10" ht="30" customHeight="1" x14ac:dyDescent="0.6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1.95" customHeight="1" x14ac:dyDescent="0.25">
      <c r="A2" s="26" t="s">
        <v>1</v>
      </c>
      <c r="B2" s="25"/>
      <c r="C2" s="25"/>
      <c r="D2" s="25"/>
      <c r="E2" s="25"/>
      <c r="F2" s="25"/>
      <c r="G2" s="25"/>
      <c r="H2" s="25"/>
      <c r="I2" s="25"/>
      <c r="J2" s="25"/>
    </row>
    <row r="4" spans="1:10" x14ac:dyDescent="0.25">
      <c r="A4" s="23" t="s">
        <v>2</v>
      </c>
      <c r="B4" s="24"/>
      <c r="D4" s="23" t="s">
        <v>3</v>
      </c>
      <c r="E4" s="24"/>
      <c r="G4" s="23" t="s">
        <v>4</v>
      </c>
      <c r="H4" s="24"/>
    </row>
    <row r="5" spans="1:10" ht="21.95" customHeight="1" x14ac:dyDescent="0.25">
      <c r="A5" s="1" t="s">
        <v>5</v>
      </c>
      <c r="B5" s="2">
        <v>1000</v>
      </c>
      <c r="D5" s="1" t="s">
        <v>6</v>
      </c>
      <c r="E5" s="3">
        <f>SUM(D14:D33)</f>
        <v>1000</v>
      </c>
      <c r="G5" s="1" t="s">
        <v>7</v>
      </c>
      <c r="H5" s="4">
        <f>COUNTIF(E14:E33,"Hecho")</f>
        <v>8</v>
      </c>
    </row>
    <row r="6" spans="1:10" ht="21.95" customHeight="1" x14ac:dyDescent="0.25">
      <c r="A6" s="1" t="s">
        <v>8</v>
      </c>
      <c r="B6" s="5">
        <v>46027</v>
      </c>
      <c r="D6" s="1" t="s">
        <v>9</v>
      </c>
      <c r="E6" s="6">
        <f>SUMIFS(G14:G33,E14:E33,"Hecho")</f>
        <v>310</v>
      </c>
      <c r="G6" s="1" t="s">
        <v>10</v>
      </c>
      <c r="H6" s="4">
        <f>COUNTIF(E14:E33,"Pendiente")</f>
        <v>12</v>
      </c>
    </row>
    <row r="7" spans="1:10" ht="21.95" customHeight="1" x14ac:dyDescent="0.25">
      <c r="A7" s="1" t="s">
        <v>11</v>
      </c>
      <c r="B7" s="5">
        <v>46083</v>
      </c>
      <c r="D7" s="1" t="s">
        <v>12</v>
      </c>
      <c r="E7" s="7">
        <f>IFERROR(E6/$B$5,0)</f>
        <v>0.31</v>
      </c>
      <c r="G7" s="1" t="s">
        <v>13</v>
      </c>
      <c r="H7" s="8" t="str">
        <f>IFERROR(INDEX(B14:B33,MATCH("Pendiente",E14:E33,0)),"Objetivo completo")</f>
        <v>Semana sin compras</v>
      </c>
    </row>
    <row r="8" spans="1:10" ht="21.95" customHeight="1" x14ac:dyDescent="0.25">
      <c r="A8" s="1" t="s">
        <v>14</v>
      </c>
      <c r="B8" s="5">
        <v>46160</v>
      </c>
      <c r="D8" s="1" t="s">
        <v>15</v>
      </c>
      <c r="E8" s="3">
        <f>SUMIFS(D14:D33,C14:C33,"&lt;="&amp;$B$7)</f>
        <v>370</v>
      </c>
      <c r="G8" s="1" t="s">
        <v>16</v>
      </c>
      <c r="H8" s="9">
        <f>IFERROR(INDEX(D14:D33,MATCH("Pendiente",E14:E33,0)),0)</f>
        <v>60</v>
      </c>
    </row>
    <row r="9" spans="1:10" ht="21.95" customHeight="1" x14ac:dyDescent="0.25">
      <c r="D9" s="1" t="s">
        <v>17</v>
      </c>
      <c r="E9" s="3">
        <f>E6-E8</f>
        <v>-60</v>
      </c>
      <c r="G9" s="1" t="s">
        <v>18</v>
      </c>
      <c r="H9" s="4" t="str">
        <f>IF(E5=$B$5,"OK","Revisar importes")</f>
        <v>OK</v>
      </c>
    </row>
    <row r="10" spans="1:10" ht="21.95" customHeight="1" x14ac:dyDescent="0.25">
      <c r="A10" s="22"/>
      <c r="B10" s="22"/>
      <c r="C10" s="22"/>
      <c r="D10" s="1" t="s">
        <v>19</v>
      </c>
      <c r="E10" s="6">
        <f>IF($B$5-E6&lt;0,0,$B$5-E6)</f>
        <v>690</v>
      </c>
      <c r="F10" s="22"/>
      <c r="G10" s="1" t="s">
        <v>20</v>
      </c>
      <c r="H10" s="8" t="str">
        <f>REPT("■",ROUND(E7*10,0))&amp;REPT("□",10-ROUND(E7*10,0))&amp;"  "&amp;ROUND(E7*100,0)&amp;"%"</f>
        <v>■■■□□□□□□□  31%</v>
      </c>
    </row>
    <row r="11" spans="1:10" ht="21.95" customHeight="1" x14ac:dyDescent="0.25">
      <c r="A11" s="22"/>
      <c r="B11" s="22"/>
      <c r="C11" s="22"/>
      <c r="D11" s="1" t="s">
        <v>21</v>
      </c>
      <c r="E11" s="3">
        <f>IF(H6=0,0,E10/H6)</f>
        <v>57.5</v>
      </c>
      <c r="F11" s="22"/>
    </row>
    <row r="13" spans="1:10" ht="24" customHeight="1" x14ac:dyDescent="0.25">
      <c r="A13" s="10" t="s">
        <v>22</v>
      </c>
      <c r="B13" s="10" t="s">
        <v>23</v>
      </c>
      <c r="C13" s="10" t="s">
        <v>24</v>
      </c>
      <c r="D13" s="10" t="s">
        <v>25</v>
      </c>
      <c r="E13" s="10" t="s">
        <v>26</v>
      </c>
      <c r="F13" s="10" t="s">
        <v>27</v>
      </c>
      <c r="G13" s="10" t="s">
        <v>28</v>
      </c>
      <c r="H13" s="10" t="s">
        <v>29</v>
      </c>
      <c r="I13" s="10" t="s">
        <v>30</v>
      </c>
      <c r="J13" s="10" t="s">
        <v>31</v>
      </c>
    </row>
    <row r="14" spans="1:10" ht="24" customHeight="1" x14ac:dyDescent="0.25">
      <c r="A14" s="11">
        <v>1</v>
      </c>
      <c r="B14" s="12" t="s">
        <v>32</v>
      </c>
      <c r="C14" s="13">
        <v>46027</v>
      </c>
      <c r="D14" s="14">
        <v>25</v>
      </c>
      <c r="E14" s="15" t="s">
        <v>33</v>
      </c>
      <c r="F14" s="16">
        <v>46027</v>
      </c>
      <c r="G14" s="17">
        <v>25</v>
      </c>
      <c r="H14" s="14">
        <f t="shared" ref="H14:H33" si="0">IF(OR(E14="Pendiente",G14=""),"",G14-D14)</f>
        <v>0</v>
      </c>
      <c r="I14" s="14">
        <f>SUMIFS($G$14:G14,$E$14:E14,"Hecho")</f>
        <v>25</v>
      </c>
      <c r="J14" s="18" t="s">
        <v>34</v>
      </c>
    </row>
    <row r="15" spans="1:10" ht="24" customHeight="1" x14ac:dyDescent="0.25">
      <c r="A15" s="11">
        <v>2</v>
      </c>
      <c r="B15" s="12" t="s">
        <v>35</v>
      </c>
      <c r="C15" s="13">
        <v>46034</v>
      </c>
      <c r="D15" s="14">
        <v>30</v>
      </c>
      <c r="E15" s="15" t="s">
        <v>33</v>
      </c>
      <c r="F15" s="16">
        <v>46034</v>
      </c>
      <c r="G15" s="17">
        <v>30</v>
      </c>
      <c r="H15" s="14">
        <f t="shared" si="0"/>
        <v>0</v>
      </c>
      <c r="I15" s="14">
        <f>SUMIFS($G$14:G15,$E$14:E15,"Hecho")</f>
        <v>55</v>
      </c>
      <c r="J15" s="18" t="s">
        <v>36</v>
      </c>
    </row>
    <row r="16" spans="1:10" ht="24" customHeight="1" x14ac:dyDescent="0.25">
      <c r="A16" s="11">
        <v>3</v>
      </c>
      <c r="B16" s="12" t="s">
        <v>37</v>
      </c>
      <c r="C16" s="13">
        <v>46041</v>
      </c>
      <c r="D16" s="14">
        <v>35</v>
      </c>
      <c r="E16" s="15" t="s">
        <v>33</v>
      </c>
      <c r="F16" s="16">
        <v>46041</v>
      </c>
      <c r="G16" s="17">
        <v>35</v>
      </c>
      <c r="H16" s="14">
        <f t="shared" si="0"/>
        <v>0</v>
      </c>
      <c r="I16" s="14">
        <f>SUMIFS($G$14:G16,$E$14:E16,"Hecho")</f>
        <v>90</v>
      </c>
      <c r="J16" s="18" t="s">
        <v>38</v>
      </c>
    </row>
    <row r="17" spans="1:10" ht="24" customHeight="1" x14ac:dyDescent="0.25">
      <c r="A17" s="11">
        <v>4</v>
      </c>
      <c r="B17" s="12" t="s">
        <v>39</v>
      </c>
      <c r="C17" s="13">
        <v>46048</v>
      </c>
      <c r="D17" s="14">
        <v>40</v>
      </c>
      <c r="E17" s="15" t="s">
        <v>33</v>
      </c>
      <c r="F17" s="16">
        <v>46049</v>
      </c>
      <c r="G17" s="17">
        <v>42</v>
      </c>
      <c r="H17" s="14">
        <f t="shared" si="0"/>
        <v>2</v>
      </c>
      <c r="I17" s="14">
        <f>SUMIFS($G$14:G17,$E$14:E17,"Hecho")</f>
        <v>132</v>
      </c>
      <c r="J17" s="18" t="s">
        <v>40</v>
      </c>
    </row>
    <row r="18" spans="1:10" ht="24" customHeight="1" x14ac:dyDescent="0.25">
      <c r="A18" s="11">
        <v>5</v>
      </c>
      <c r="B18" s="12" t="s">
        <v>41</v>
      </c>
      <c r="C18" s="13">
        <v>46055</v>
      </c>
      <c r="D18" s="14">
        <v>45</v>
      </c>
      <c r="E18" s="15" t="s">
        <v>33</v>
      </c>
      <c r="F18" s="16">
        <v>46055</v>
      </c>
      <c r="G18" s="17">
        <v>45</v>
      </c>
      <c r="H18" s="14">
        <f t="shared" si="0"/>
        <v>0</v>
      </c>
      <c r="I18" s="14">
        <f>SUMIFS($G$14:G18,$E$14:E18,"Hecho")</f>
        <v>177</v>
      </c>
      <c r="J18" s="18" t="s">
        <v>42</v>
      </c>
    </row>
    <row r="19" spans="1:10" ht="24" customHeight="1" x14ac:dyDescent="0.25">
      <c r="A19" s="11">
        <v>6</v>
      </c>
      <c r="B19" s="12" t="s">
        <v>43</v>
      </c>
      <c r="C19" s="13">
        <v>46062</v>
      </c>
      <c r="D19" s="14">
        <v>50</v>
      </c>
      <c r="E19" s="15" t="s">
        <v>33</v>
      </c>
      <c r="F19" s="16">
        <v>46062</v>
      </c>
      <c r="G19" s="17">
        <v>50</v>
      </c>
      <c r="H19" s="14">
        <f t="shared" si="0"/>
        <v>0</v>
      </c>
      <c r="I19" s="14">
        <f>SUMIFS($G$14:G19,$E$14:E19,"Hecho")</f>
        <v>227</v>
      </c>
      <c r="J19" s="18" t="s">
        <v>44</v>
      </c>
    </row>
    <row r="20" spans="1:10" ht="24" customHeight="1" x14ac:dyDescent="0.25">
      <c r="A20" s="11">
        <v>7</v>
      </c>
      <c r="B20" s="12" t="s">
        <v>45</v>
      </c>
      <c r="C20" s="13">
        <v>46069</v>
      </c>
      <c r="D20" s="14">
        <v>30</v>
      </c>
      <c r="E20" s="15" t="s">
        <v>33</v>
      </c>
      <c r="F20" s="16">
        <v>46070</v>
      </c>
      <c r="G20" s="17">
        <v>28</v>
      </c>
      <c r="H20" s="14">
        <f t="shared" si="0"/>
        <v>-2</v>
      </c>
      <c r="I20" s="14">
        <f>SUMIFS($G$14:G20,$E$14:E20,"Hecho")</f>
        <v>255</v>
      </c>
      <c r="J20" s="18" t="s">
        <v>46</v>
      </c>
    </row>
    <row r="21" spans="1:10" ht="24" customHeight="1" x14ac:dyDescent="0.25">
      <c r="A21" s="11">
        <v>8</v>
      </c>
      <c r="B21" s="12" t="s">
        <v>47</v>
      </c>
      <c r="C21" s="13">
        <v>46076</v>
      </c>
      <c r="D21" s="14">
        <v>55</v>
      </c>
      <c r="E21" s="15" t="s">
        <v>33</v>
      </c>
      <c r="F21" s="16">
        <v>46076</v>
      </c>
      <c r="G21" s="17">
        <v>55</v>
      </c>
      <c r="H21" s="14">
        <f t="shared" si="0"/>
        <v>0</v>
      </c>
      <c r="I21" s="14">
        <f>SUMIFS($G$14:G21,$E$14:E21,"Hecho")</f>
        <v>310</v>
      </c>
      <c r="J21" s="18" t="s">
        <v>48</v>
      </c>
    </row>
    <row r="22" spans="1:10" ht="24" customHeight="1" x14ac:dyDescent="0.25">
      <c r="A22" s="11">
        <v>9</v>
      </c>
      <c r="B22" s="12" t="s">
        <v>49</v>
      </c>
      <c r="C22" s="13">
        <v>46083</v>
      </c>
      <c r="D22" s="14">
        <v>60</v>
      </c>
      <c r="E22" s="15" t="s">
        <v>19</v>
      </c>
      <c r="F22" s="16" t="s">
        <v>50</v>
      </c>
      <c r="G22" s="17" t="s">
        <v>50</v>
      </c>
      <c r="H22" s="14" t="str">
        <f t="shared" si="0"/>
        <v/>
      </c>
      <c r="I22" s="14">
        <f>SUMIFS($G$14:G22,$E$14:E22,"Hecho")</f>
        <v>310</v>
      </c>
      <c r="J22" s="18" t="s">
        <v>51</v>
      </c>
    </row>
    <row r="23" spans="1:10" ht="24" customHeight="1" x14ac:dyDescent="0.25">
      <c r="A23" s="11">
        <v>10</v>
      </c>
      <c r="B23" s="12" t="s">
        <v>52</v>
      </c>
      <c r="C23" s="13">
        <v>46090</v>
      </c>
      <c r="D23" s="14">
        <v>35</v>
      </c>
      <c r="E23" s="15" t="s">
        <v>19</v>
      </c>
      <c r="F23" s="16" t="s">
        <v>50</v>
      </c>
      <c r="G23" s="17" t="s">
        <v>50</v>
      </c>
      <c r="H23" s="14" t="str">
        <f t="shared" si="0"/>
        <v/>
      </c>
      <c r="I23" s="14">
        <f>SUMIFS($G$14:G23,$E$14:E23,"Hecho")</f>
        <v>310</v>
      </c>
      <c r="J23" s="18" t="s">
        <v>53</v>
      </c>
    </row>
    <row r="24" spans="1:10" ht="24" customHeight="1" x14ac:dyDescent="0.25">
      <c r="A24" s="11">
        <v>11</v>
      </c>
      <c r="B24" s="12" t="s">
        <v>54</v>
      </c>
      <c r="C24" s="13">
        <v>46097</v>
      </c>
      <c r="D24" s="14">
        <v>45</v>
      </c>
      <c r="E24" s="15" t="s">
        <v>19</v>
      </c>
      <c r="F24" s="16" t="s">
        <v>50</v>
      </c>
      <c r="G24" s="17" t="s">
        <v>50</v>
      </c>
      <c r="H24" s="14" t="str">
        <f t="shared" si="0"/>
        <v/>
      </c>
      <c r="I24" s="14">
        <f>SUMIFS($G$14:G24,$E$14:E24,"Hecho")</f>
        <v>310</v>
      </c>
      <c r="J24" s="18" t="s">
        <v>55</v>
      </c>
    </row>
    <row r="25" spans="1:10" ht="24" customHeight="1" x14ac:dyDescent="0.25">
      <c r="A25" s="11">
        <v>12</v>
      </c>
      <c r="B25" s="12" t="s">
        <v>56</v>
      </c>
      <c r="C25" s="13">
        <v>46104</v>
      </c>
      <c r="D25" s="14">
        <v>60</v>
      </c>
      <c r="E25" s="15" t="s">
        <v>19</v>
      </c>
      <c r="F25" s="16" t="s">
        <v>50</v>
      </c>
      <c r="G25" s="17" t="s">
        <v>50</v>
      </c>
      <c r="H25" s="14" t="str">
        <f t="shared" si="0"/>
        <v/>
      </c>
      <c r="I25" s="14">
        <f>SUMIFS($G$14:G25,$E$14:E25,"Hecho")</f>
        <v>310</v>
      </c>
      <c r="J25" s="18" t="s">
        <v>57</v>
      </c>
    </row>
    <row r="26" spans="1:10" ht="24" customHeight="1" x14ac:dyDescent="0.25">
      <c r="A26" s="11">
        <v>13</v>
      </c>
      <c r="B26" s="12" t="s">
        <v>58</v>
      </c>
      <c r="C26" s="13">
        <v>46111</v>
      </c>
      <c r="D26" s="14">
        <v>40</v>
      </c>
      <c r="E26" s="15" t="s">
        <v>19</v>
      </c>
      <c r="F26" s="16" t="s">
        <v>50</v>
      </c>
      <c r="G26" s="17" t="s">
        <v>50</v>
      </c>
      <c r="H26" s="14" t="str">
        <f t="shared" si="0"/>
        <v/>
      </c>
      <c r="I26" s="14">
        <f>SUMIFS($G$14:G26,$E$14:E26,"Hecho")</f>
        <v>310</v>
      </c>
      <c r="J26" s="18" t="s">
        <v>59</v>
      </c>
    </row>
    <row r="27" spans="1:10" ht="24" customHeight="1" x14ac:dyDescent="0.25">
      <c r="A27" s="11">
        <v>14</v>
      </c>
      <c r="B27" s="12" t="s">
        <v>60</v>
      </c>
      <c r="C27" s="13">
        <v>46118</v>
      </c>
      <c r="D27" s="14">
        <v>70</v>
      </c>
      <c r="E27" s="15" t="s">
        <v>19</v>
      </c>
      <c r="F27" s="16" t="s">
        <v>50</v>
      </c>
      <c r="G27" s="17" t="s">
        <v>50</v>
      </c>
      <c r="H27" s="14" t="str">
        <f t="shared" si="0"/>
        <v/>
      </c>
      <c r="I27" s="14">
        <f>SUMIFS($G$14:G27,$E$14:E27,"Hecho")</f>
        <v>310</v>
      </c>
      <c r="J27" s="18" t="s">
        <v>61</v>
      </c>
    </row>
    <row r="28" spans="1:10" ht="24" customHeight="1" x14ac:dyDescent="0.25">
      <c r="A28" s="11">
        <v>15</v>
      </c>
      <c r="B28" s="12" t="s">
        <v>62</v>
      </c>
      <c r="C28" s="13">
        <v>46125</v>
      </c>
      <c r="D28" s="14">
        <v>50</v>
      </c>
      <c r="E28" s="15" t="s">
        <v>19</v>
      </c>
      <c r="F28" s="16" t="s">
        <v>50</v>
      </c>
      <c r="G28" s="17" t="s">
        <v>50</v>
      </c>
      <c r="H28" s="14" t="str">
        <f t="shared" si="0"/>
        <v/>
      </c>
      <c r="I28" s="14">
        <f>SUMIFS($G$14:G28,$E$14:E28,"Hecho")</f>
        <v>310</v>
      </c>
      <c r="J28" s="18" t="s">
        <v>63</v>
      </c>
    </row>
    <row r="29" spans="1:10" ht="24" customHeight="1" x14ac:dyDescent="0.25">
      <c r="A29" s="11">
        <v>16</v>
      </c>
      <c r="B29" s="12" t="s">
        <v>64</v>
      </c>
      <c r="C29" s="13">
        <v>46132</v>
      </c>
      <c r="D29" s="14">
        <v>75</v>
      </c>
      <c r="E29" s="15" t="s">
        <v>19</v>
      </c>
      <c r="F29" s="16" t="s">
        <v>50</v>
      </c>
      <c r="G29" s="17" t="s">
        <v>50</v>
      </c>
      <c r="H29" s="14" t="str">
        <f t="shared" si="0"/>
        <v/>
      </c>
      <c r="I29" s="14">
        <f>SUMIFS($G$14:G29,$E$14:E29,"Hecho")</f>
        <v>310</v>
      </c>
      <c r="J29" s="18" t="s">
        <v>65</v>
      </c>
    </row>
    <row r="30" spans="1:10" ht="24" customHeight="1" x14ac:dyDescent="0.25">
      <c r="A30" s="11">
        <v>17</v>
      </c>
      <c r="B30" s="12" t="s">
        <v>66</v>
      </c>
      <c r="C30" s="13">
        <v>46139</v>
      </c>
      <c r="D30" s="14">
        <v>55</v>
      </c>
      <c r="E30" s="15" t="s">
        <v>19</v>
      </c>
      <c r="F30" s="16" t="s">
        <v>50</v>
      </c>
      <c r="G30" s="17" t="s">
        <v>50</v>
      </c>
      <c r="H30" s="14" t="str">
        <f t="shared" si="0"/>
        <v/>
      </c>
      <c r="I30" s="14">
        <f>SUMIFS($G$14:G30,$E$14:E30,"Hecho")</f>
        <v>310</v>
      </c>
      <c r="J30" s="18" t="s">
        <v>67</v>
      </c>
    </row>
    <row r="31" spans="1:10" ht="24" customHeight="1" x14ac:dyDescent="0.25">
      <c r="A31" s="11">
        <v>18</v>
      </c>
      <c r="B31" s="12" t="s">
        <v>68</v>
      </c>
      <c r="C31" s="13">
        <v>46146</v>
      </c>
      <c r="D31" s="14">
        <v>80</v>
      </c>
      <c r="E31" s="15" t="s">
        <v>19</v>
      </c>
      <c r="F31" s="16" t="s">
        <v>50</v>
      </c>
      <c r="G31" s="17" t="s">
        <v>50</v>
      </c>
      <c r="H31" s="14" t="str">
        <f t="shared" si="0"/>
        <v/>
      </c>
      <c r="I31" s="14">
        <f>SUMIFS($G$14:G31,$E$14:E31,"Hecho")</f>
        <v>310</v>
      </c>
      <c r="J31" s="18" t="s">
        <v>69</v>
      </c>
    </row>
    <row r="32" spans="1:10" ht="24" customHeight="1" x14ac:dyDescent="0.25">
      <c r="A32" s="11">
        <v>19</v>
      </c>
      <c r="B32" s="12" t="s">
        <v>70</v>
      </c>
      <c r="C32" s="13">
        <v>46153</v>
      </c>
      <c r="D32" s="14">
        <v>60</v>
      </c>
      <c r="E32" s="15" t="s">
        <v>19</v>
      </c>
      <c r="F32" s="16" t="s">
        <v>50</v>
      </c>
      <c r="G32" s="17" t="s">
        <v>50</v>
      </c>
      <c r="H32" s="14" t="str">
        <f t="shared" si="0"/>
        <v/>
      </c>
      <c r="I32" s="14">
        <f>SUMIFS($G$14:G32,$E$14:E32,"Hecho")</f>
        <v>310</v>
      </c>
      <c r="J32" s="18" t="s">
        <v>71</v>
      </c>
    </row>
    <row r="33" spans="1:10" ht="24" customHeight="1" x14ac:dyDescent="0.25">
      <c r="A33" s="11">
        <v>20</v>
      </c>
      <c r="B33" s="12" t="s">
        <v>72</v>
      </c>
      <c r="C33" s="13">
        <v>46160</v>
      </c>
      <c r="D33" s="14">
        <v>60</v>
      </c>
      <c r="E33" s="15" t="s">
        <v>19</v>
      </c>
      <c r="F33" s="16" t="s">
        <v>50</v>
      </c>
      <c r="G33" s="17" t="s">
        <v>50</v>
      </c>
      <c r="H33" s="14" t="str">
        <f t="shared" si="0"/>
        <v/>
      </c>
      <c r="I33" s="14">
        <f>SUMIFS($G$14:G33,$E$14:E33,"Hecho")</f>
        <v>310</v>
      </c>
      <c r="J33" s="18" t="s">
        <v>73</v>
      </c>
    </row>
    <row r="34" spans="1:10" x14ac:dyDescent="0.25">
      <c r="A34" s="19" t="s">
        <v>74</v>
      </c>
      <c r="B34" s="20"/>
      <c r="C34" s="20"/>
      <c r="D34" s="21">
        <f>SUM(D14:D33)</f>
        <v>1000</v>
      </c>
      <c r="E34" s="20"/>
      <c r="F34" s="20"/>
      <c r="G34" s="21">
        <f>SUM(G14:G33)</f>
        <v>310</v>
      </c>
      <c r="H34" s="21">
        <f>SUM(H14:H33)</f>
        <v>0</v>
      </c>
      <c r="I34" s="21">
        <f>SUMIFS(G14:G33,E14:E33,"Hecho")</f>
        <v>310</v>
      </c>
      <c r="J34" s="20"/>
    </row>
    <row r="36" spans="1:10" ht="30" customHeight="1" x14ac:dyDescent="0.25">
      <c r="A36" s="27" t="s">
        <v>75</v>
      </c>
      <c r="B36" s="28"/>
      <c r="C36" s="28"/>
      <c r="D36" s="28"/>
      <c r="E36" s="28"/>
      <c r="F36" s="28"/>
      <c r="G36" s="28"/>
      <c r="H36" s="28"/>
      <c r="I36" s="28"/>
      <c r="J36" s="28"/>
    </row>
    <row r="37" spans="1:10" ht="30" customHeight="1" x14ac:dyDescent="0.25">
      <c r="A37" s="28"/>
      <c r="B37" s="28"/>
      <c r="C37" s="28"/>
      <c r="D37" s="28"/>
      <c r="E37" s="28"/>
      <c r="F37" s="28"/>
      <c r="G37" s="28"/>
      <c r="H37" s="28"/>
      <c r="I37" s="28"/>
      <c r="J37" s="28"/>
    </row>
  </sheetData>
  <mergeCells count="6">
    <mergeCell ref="A36:J37"/>
    <mergeCell ref="A4:B4"/>
    <mergeCell ref="G4:H4"/>
    <mergeCell ref="A1:J1"/>
    <mergeCell ref="D4:E4"/>
    <mergeCell ref="A2:J2"/>
  </mergeCells>
  <conditionalFormatting sqref="A14:J33">
    <cfRule type="expression" dxfId="3" priority="1">
      <formula>$E14="Hecho"</formula>
    </cfRule>
    <cfRule type="expression" dxfId="2" priority="2">
      <formula>AND($E14="Pendiente",$C14&lt;$B$7)</formula>
    </cfRule>
  </conditionalFormatting>
  <conditionalFormatting sqref="H9">
    <cfRule type="expression" dxfId="1" priority="3">
      <formula>$H$9="OK"</formula>
    </cfRule>
    <cfRule type="expression" dxfId="0" priority="4">
      <formula>$H$9&lt;&gt;"OK"</formula>
    </cfRule>
  </conditionalFormatting>
  <conditionalFormatting sqref="H10">
    <cfRule type="dataBar" priority="5">
      <dataBar>
        <cfvo type="num" val="0"/>
        <cfvo type="num" val="1"/>
        <color rgb="FF2F75B5"/>
      </dataBar>
    </cfRule>
  </conditionalFormatting>
  <dataValidations count="1">
    <dataValidation type="list" sqref="E14:E33" xr:uid="{00000000-0002-0000-0000-000000000000}">
      <formula1>"Pendiente,Hecho"</formula1>
    </dataValidation>
  </dataValidations>
  <pageMargins left="0.7" right="0.7" top="0.75" bottom="0.75" header="0.3" footer="0.3"/>
  <drawing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Plantilla ahorro 1000 €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2026-04-08T08:35:44Z</dcterms:modified>
</cp:coreProperties>
</file>