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organigrama\"/>
    </mc:Choice>
  </mc:AlternateContent>
  <xr:revisionPtr revIDLastSave="0" documentId="13_ncr:1_{71492900-6A66-4234-8209-755D3A5654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ganigram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0" i="1" l="1"/>
  <c r="I80" i="1"/>
  <c r="S45" i="1" s="1"/>
  <c r="J79" i="1"/>
  <c r="I79" i="1"/>
  <c r="S42" i="1" s="1"/>
  <c r="J78" i="1"/>
  <c r="I78" i="1"/>
  <c r="O41" i="1" s="1"/>
  <c r="J77" i="1"/>
  <c r="I77" i="1"/>
  <c r="S40" i="1" s="1"/>
  <c r="J76" i="1"/>
  <c r="I76" i="1"/>
  <c r="S37" i="1" s="1"/>
  <c r="J75" i="1"/>
  <c r="I75" i="1"/>
  <c r="J74" i="1"/>
  <c r="I74" i="1"/>
  <c r="S35" i="1" s="1"/>
  <c r="J73" i="1"/>
  <c r="I73" i="1"/>
  <c r="S32" i="1" s="1"/>
  <c r="J72" i="1"/>
  <c r="I72" i="1"/>
  <c r="O33" i="1" s="1"/>
  <c r="J71" i="1"/>
  <c r="M5" i="1" s="1"/>
  <c r="I71" i="1"/>
  <c r="K36" i="1" s="1"/>
  <c r="J70" i="1"/>
  <c r="I70" i="1"/>
  <c r="J69" i="1"/>
  <c r="I69" i="1"/>
  <c r="J68" i="1"/>
  <c r="I68" i="1"/>
  <c r="O28" i="1" s="1"/>
  <c r="J67" i="1"/>
  <c r="I67" i="1"/>
  <c r="J66" i="1"/>
  <c r="I66" i="1"/>
  <c r="J65" i="1"/>
  <c r="I65" i="1"/>
  <c r="J64" i="1"/>
  <c r="I64" i="1"/>
  <c r="K25" i="1" s="1"/>
  <c r="J63" i="1"/>
  <c r="I63" i="1"/>
  <c r="S19" i="1" s="1"/>
  <c r="J62" i="1"/>
  <c r="I62" i="1"/>
  <c r="S15" i="1" s="1"/>
  <c r="J61" i="1"/>
  <c r="I61" i="1"/>
  <c r="O17" i="1" s="1"/>
  <c r="J60" i="1"/>
  <c r="I60" i="1"/>
  <c r="J59" i="1"/>
  <c r="I59" i="1"/>
  <c r="J58" i="1"/>
  <c r="I58" i="1"/>
  <c r="J57" i="1"/>
  <c r="I57" i="1"/>
  <c r="K14" i="1" s="1"/>
  <c r="J56" i="1"/>
  <c r="I56" i="1"/>
  <c r="F25" i="1" s="1"/>
  <c r="J55" i="1"/>
  <c r="I55" i="1"/>
  <c r="O37" i="1"/>
  <c r="S30" i="1"/>
  <c r="S27" i="1"/>
  <c r="B25" i="1"/>
  <c r="S24" i="1"/>
  <c r="O22" i="1"/>
  <c r="S21" i="1"/>
  <c r="S13" i="1"/>
  <c r="O11" i="1"/>
  <c r="S9" i="1"/>
  <c r="I5" i="1"/>
  <c r="E5" i="1"/>
  <c r="A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Q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Elige cómo quieres ver todos los nodos: solo el puesto, solo la persona o ambos.</t>
        </r>
      </text>
    </comment>
    <comment ref="A53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Edita solo las columnas en azul. Las columnas I y J se calculan automáticamente.</t>
        </r>
      </text>
    </comment>
  </commentList>
</comments>
</file>

<file path=xl/sharedStrings.xml><?xml version="1.0" encoding="utf-8"?>
<sst xmlns="http://schemas.openxmlformats.org/spreadsheetml/2006/main" count="190" uniqueCount="93">
  <si>
    <t>Plantilla de organigrama editable</t>
  </si>
  <si>
    <t>Ejemplo funcional: Museo Solar Interactivo. La estructura superior se alimenta de la base editable de la parte inferior.</t>
  </si>
  <si>
    <t>Puestos totales</t>
  </si>
  <si>
    <t>Cubiertos</t>
  </si>
  <si>
    <t>Vacantes</t>
  </si>
  <si>
    <t>Tramo de control máximo</t>
  </si>
  <si>
    <t>Vista del diagrama</t>
  </si>
  <si>
    <t>Puesto + responsable</t>
  </si>
  <si>
    <t>Gobernanza</t>
  </si>
  <si>
    <t>Dirección</t>
  </si>
  <si>
    <t>Áreas</t>
  </si>
  <si>
    <t>Coordinaciones</t>
  </si>
  <si>
    <t>Roles</t>
  </si>
  <si>
    <t>Cómo funciona: edita las celdas azules de la base inferior. La columna I construye el texto de cada caja según la vista elegida arriba y la columna J calcula cuántos reportes directos tiene cada puesto.</t>
  </si>
  <si>
    <t>Leyenda visual</t>
  </si>
  <si>
    <t>Gobierno</t>
  </si>
  <si>
    <t>Área</t>
  </si>
  <si>
    <t>Coordinación</t>
  </si>
  <si>
    <t>Rol</t>
  </si>
  <si>
    <t>Tabla editable</t>
  </si>
  <si>
    <t>Base editable del organigrama</t>
  </si>
  <si>
    <t>ID</t>
  </si>
  <si>
    <t>Reporta a</t>
  </si>
  <si>
    <t>Nivel</t>
  </si>
  <si>
    <t>Unidad</t>
  </si>
  <si>
    <t>Puesto</t>
  </si>
  <si>
    <t>Responsable</t>
  </si>
  <si>
    <t>Estado</t>
  </si>
  <si>
    <t>Modalidad</t>
  </si>
  <si>
    <t>Nodo para diagrama</t>
  </si>
  <si>
    <t>Reportes directos</t>
  </si>
  <si>
    <t/>
  </si>
  <si>
    <t>Museo Solar Interactivo</t>
  </si>
  <si>
    <t>Patronato</t>
  </si>
  <si>
    <t>Clara Ibarra</t>
  </si>
  <si>
    <t>Cubierto</t>
  </si>
  <si>
    <t>Presencial</t>
  </si>
  <si>
    <t>Dirección general</t>
  </si>
  <si>
    <t>Mateo Ríos</t>
  </si>
  <si>
    <t>Híbrido</t>
  </si>
  <si>
    <t>Exhibiciones</t>
  </si>
  <si>
    <t>Área de exhibiciones</t>
  </si>
  <si>
    <t>Lorena Vega</t>
  </si>
  <si>
    <t>Curaduría</t>
  </si>
  <si>
    <t>Paula Cerezo</t>
  </si>
  <si>
    <t>Investigación de colección</t>
  </si>
  <si>
    <t>Hugo Nadal</t>
  </si>
  <si>
    <t>Conservación preventiva</t>
  </si>
  <si>
    <t>Inés Prado</t>
  </si>
  <si>
    <t>Producción expositiva</t>
  </si>
  <si>
    <t>Nadia Roldán</t>
  </si>
  <si>
    <t>Diseño de montaje</t>
  </si>
  <si>
    <t>Elisa Campos</t>
  </si>
  <si>
    <t>Contenido audiovisual</t>
  </si>
  <si>
    <t>Diego Lema</t>
  </si>
  <si>
    <t>Educación</t>
  </si>
  <si>
    <t>Área de educación y mediación</t>
  </si>
  <si>
    <t>Samuel Nieto</t>
  </si>
  <si>
    <t>Programas escolares</t>
  </si>
  <si>
    <t>Vega Martín</t>
  </si>
  <si>
    <t>Alianzas educativas</t>
  </si>
  <si>
    <t>Noelia Serra</t>
  </si>
  <si>
    <t>Remoto</t>
  </si>
  <si>
    <t>Talleristas itinerantes</t>
  </si>
  <si>
    <t>Vacante</t>
  </si>
  <si>
    <t>Mediación</t>
  </si>
  <si>
    <t>Júlia Pastor</t>
  </si>
  <si>
    <t>Guías de sala</t>
  </si>
  <si>
    <t>Carla Soto</t>
  </si>
  <si>
    <t>Accesibilidad</t>
  </si>
  <si>
    <t>Andrés Rico</t>
  </si>
  <si>
    <t>Operaciones</t>
  </si>
  <si>
    <t>Área de operaciones y soporte</t>
  </si>
  <si>
    <t>Irene Pardo</t>
  </si>
  <si>
    <t>Experiencia visitante</t>
  </si>
  <si>
    <t>Teresa León</t>
  </si>
  <si>
    <t>Recepción y taquilla</t>
  </si>
  <si>
    <t>Laura Montes</t>
  </si>
  <si>
    <t>Tienda y cafetería</t>
  </si>
  <si>
    <t>Bruno Vila</t>
  </si>
  <si>
    <t>Interino</t>
  </si>
  <si>
    <t>Finanzas y compras</t>
  </si>
  <si>
    <t>Iván Ferrer</t>
  </si>
  <si>
    <t>Control presupuestario</t>
  </si>
  <si>
    <t>Marta Salas</t>
  </si>
  <si>
    <t>Compras y contratos</t>
  </si>
  <si>
    <t>Infraestructura</t>
  </si>
  <si>
    <t>Pilar Acosta</t>
  </si>
  <si>
    <t>Mantenimiento</t>
  </si>
  <si>
    <t>Óscar Mena</t>
  </si>
  <si>
    <t>Seguridad y emergencias</t>
  </si>
  <si>
    <t>Gabriel Vives</t>
  </si>
  <si>
    <t>Sugerencia: para ampliar la plantilla, duplica una fila similar, conserva las validaciones y reasigna el ID superior.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</si>
</sst>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i/>
      <sz val="10"/>
      <color rgb="FFFFFFFF"/>
      <name val="Calibri"/>
    </font>
    <font>
      <b/>
      <sz val="10"/>
      <color rgb="FFFFFFFF"/>
      <name val="Calibri"/>
    </font>
    <font>
      <b/>
      <sz val="16"/>
      <color rgb="FF1F2937"/>
      <name val="Calibri"/>
    </font>
    <font>
      <b/>
      <sz val="11"/>
      <color rgb="FF1F2937"/>
      <name val="Calibri"/>
    </font>
    <font>
      <b/>
      <sz val="10"/>
      <color rgb="FF1F2937"/>
      <name val="Calibri"/>
    </font>
    <font>
      <sz val="10"/>
      <color rgb="FF1F2937"/>
      <name val="Calibri"/>
    </font>
    <font>
      <sz val="10"/>
      <color rgb="FF0000FF"/>
      <name val="Calibri"/>
    </font>
    <font>
      <sz val="10"/>
      <color rgb="FF000000"/>
      <name val="Calibri"/>
    </font>
    <font>
      <i/>
      <sz val="9"/>
      <color rgb="FF666666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E7F7FA"/>
      </patternFill>
    </fill>
    <fill>
      <patternFill patternType="solid">
        <fgColor rgb="FF7E57C2"/>
      </patternFill>
    </fill>
    <fill>
      <patternFill patternType="solid">
        <fgColor rgb="FFF4ECFF"/>
      </patternFill>
    </fill>
    <fill>
      <patternFill patternType="solid">
        <fgColor rgb="FFF3F4F6"/>
      </patternFill>
    </fill>
    <fill>
      <patternFill patternType="solid">
        <fgColor rgb="FFEAF6EF"/>
      </patternFill>
    </fill>
    <fill>
      <patternFill patternType="solid">
        <fgColor rgb="FFEEF5DD"/>
      </patternFill>
    </fill>
    <fill>
      <patternFill patternType="solid">
        <fgColor rgb="FFF3EEFA"/>
      </patternFill>
    </fill>
    <fill>
      <patternFill patternType="solid">
        <fgColor rgb="FF3F7F5F"/>
      </patternFill>
    </fill>
    <fill>
      <patternFill patternType="solid">
        <fgColor rgb="FF7D9D42"/>
      </patternFill>
    </fill>
    <fill>
      <patternFill patternType="solid">
        <fgColor rgb="FF36A2B8"/>
      </patternFill>
    </fill>
    <fill>
      <patternFill patternType="solid">
        <fgColor rgb="FFFFF8E7"/>
      </patternFill>
    </fill>
    <fill>
      <patternFill patternType="solid">
        <fgColor rgb="FF6B7280"/>
      </patternFill>
    </fill>
    <fill>
      <patternFill patternType="solid">
        <fgColor rgb="FFEAF3FF"/>
      </patternFill>
    </fill>
    <fill>
      <patternFill patternType="solid">
        <fgColor rgb="FFFFFFFF"/>
      </patternFill>
    </fill>
  </fills>
  <borders count="24">
    <border>
      <left/>
      <right/>
      <top/>
      <bottom/>
      <diagonal/>
    </border>
    <border>
      <left style="thin">
        <color rgb="FFB7BDC7"/>
      </left>
      <right style="thin">
        <color rgb="FFB7BDC7"/>
      </right>
      <top style="thin">
        <color rgb="FFB7BDC7"/>
      </top>
      <bottom style="thin">
        <color rgb="FFB7BDC7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B7BDC7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B7BDC7"/>
      </bottom>
      <diagonal/>
    </border>
    <border>
      <left/>
      <right style="medium">
        <color rgb="FFB7BDC7"/>
      </right>
      <top/>
      <bottom/>
      <diagonal/>
    </border>
    <border>
      <left/>
      <right style="medium">
        <color rgb="FFB7BDC7"/>
      </right>
      <top/>
      <bottom style="medium">
        <color rgb="FFB7BDC7"/>
      </bottom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/>
      <top style="thin">
        <color rgb="FFB7BDC7"/>
      </top>
      <bottom/>
      <diagonal/>
    </border>
    <border>
      <left style="thin">
        <color rgb="FFB7BDC7"/>
      </left>
      <right/>
      <top/>
      <bottom/>
      <diagonal/>
    </border>
    <border>
      <left/>
      <right style="thin">
        <color rgb="FFB7BDC7"/>
      </right>
      <top style="thin">
        <color rgb="FFB7BDC7"/>
      </top>
      <bottom/>
      <diagonal/>
    </border>
    <border>
      <left/>
      <right style="thin">
        <color rgb="FFB7BDC7"/>
      </right>
      <top/>
      <bottom/>
      <diagonal/>
    </border>
    <border>
      <left style="thin">
        <color rgb="FFB7BDC7"/>
      </left>
      <right/>
      <top/>
      <bottom style="thin">
        <color rgb="FFB7BDC7"/>
      </bottom>
      <diagonal/>
    </border>
    <border>
      <left/>
      <right/>
      <top/>
      <bottom style="thin">
        <color rgb="FFB7BDC7"/>
      </bottom>
      <diagonal/>
    </border>
    <border>
      <left/>
      <right style="thin">
        <color rgb="FFB7BDC7"/>
      </right>
      <top/>
      <bottom style="thin">
        <color rgb="FFB7BDC7"/>
      </bottom>
      <diagonal/>
    </border>
    <border>
      <left/>
      <right/>
      <top style="thin">
        <color rgb="FFB7BDC7"/>
      </top>
      <bottom style="thin">
        <color rgb="FFB7BDC7"/>
      </bottom>
      <diagonal/>
    </border>
    <border>
      <left/>
      <right style="thin">
        <color rgb="FFB7BDC7"/>
      </right>
      <top style="thin">
        <color rgb="FFB7BDC7"/>
      </top>
      <bottom style="thin">
        <color rgb="FFB7BDC7"/>
      </bottom>
      <diagonal/>
    </border>
    <border>
      <left style="medium">
        <color rgb="FFFFFFFF"/>
      </left>
      <right/>
      <top/>
      <bottom style="medium">
        <color rgb="FFB7BDC7"/>
      </bottom>
      <diagonal/>
    </border>
    <border>
      <left/>
      <right/>
      <top/>
      <bottom style="medium">
        <color rgb="FFB7BDC7"/>
      </bottom>
      <diagonal/>
    </border>
    <border>
      <left/>
      <right style="medium">
        <color rgb="FFFFFFFF"/>
      </right>
      <top/>
      <bottom style="medium">
        <color rgb="FFB7BDC7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0" fillId="0" borderId="6" xfId="0" applyBorder="1"/>
    <xf numFmtId="0" fontId="5" fillId="8" borderId="1" xfId="0" applyFont="1" applyFill="1" applyBorder="1" applyAlignment="1">
      <alignment horizontal="center" vertical="center" wrapText="1"/>
    </xf>
    <xf numFmtId="0" fontId="0" fillId="0" borderId="5" xfId="0" applyBorder="1"/>
    <xf numFmtId="0" fontId="5" fillId="9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3" xfId="0" applyBorder="1"/>
    <xf numFmtId="0" fontId="2" fillId="14" borderId="1" xfId="0" applyFont="1" applyFill="1" applyBorder="1" applyAlignment="1">
      <alignment horizontal="center" vertical="center" wrapText="1"/>
    </xf>
    <xf numFmtId="0" fontId="7" fillId="15" borderId="1" xfId="0" applyFont="1" applyFill="1" applyBorder="1" applyAlignment="1">
      <alignment horizontal="center" vertical="center" wrapText="1"/>
    </xf>
    <xf numFmtId="0" fontId="7" fillId="15" borderId="1" xfId="0" applyFont="1" applyFill="1" applyBorder="1" applyAlignment="1">
      <alignment horizontal="left" vertical="center" wrapText="1"/>
    </xf>
    <xf numFmtId="0" fontId="7" fillId="16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12" borderId="2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10" borderId="2" xfId="0" applyFont="1" applyFill="1" applyBorder="1" applyAlignment="1">
      <alignment horizontal="center" vertical="center" wrapText="1"/>
    </xf>
    <xf numFmtId="0" fontId="2" fillId="14" borderId="1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2" fillId="2" borderId="1" xfId="0" applyFont="1" applyFill="1" applyBorder="1" applyAlignment="1">
      <alignment horizontal="left" vertical="center" wrapText="1"/>
    </xf>
    <xf numFmtId="0" fontId="0" fillId="0" borderId="19" xfId="0" applyBorder="1"/>
    <xf numFmtId="0" fontId="0" fillId="0" borderId="20" xfId="0" applyBorder="1"/>
    <xf numFmtId="0" fontId="9" fillId="0" borderId="0" xfId="0" applyFont="1" applyAlignment="1">
      <alignment horizontal="left" vertical="center" wrapText="1"/>
    </xf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left" vertical="center" wrapText="1"/>
    </xf>
    <xf numFmtId="0" fontId="0" fillId="0" borderId="13" xfId="0" applyBorder="1"/>
    <xf numFmtId="0" fontId="0" fillId="0" borderId="15" xfId="0" applyBorder="1"/>
    <xf numFmtId="0" fontId="1" fillId="2" borderId="0" xfId="0" applyFont="1" applyFill="1" applyAlignment="1">
      <alignment horizontal="left" vertical="center" wrapText="1"/>
    </xf>
    <xf numFmtId="0" fontId="2" fillId="11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1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2" fillId="12" borderId="4" xfId="0" applyFont="1" applyFill="1" applyBorder="1" applyAlignment="1">
      <alignment horizontal="center" vertical="center" wrapText="1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4" fillId="5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1" fillId="0" borderId="0" xfId="0" applyFont="1"/>
  </cellXfs>
  <cellStyles count="1">
    <cellStyle name="Normal" xfId="0" builtinId="0"/>
  </cellStyles>
  <dxfs count="4">
    <dxf>
      <fill>
        <patternFill>
          <bgColor rgb="FFFFF3CD"/>
        </patternFill>
      </fill>
    </dxf>
    <dxf>
      <fill>
        <patternFill>
          <bgColor rgb="FFEAF6EF"/>
        </patternFill>
      </fill>
    </dxf>
    <dxf>
      <fill>
        <patternFill>
          <bgColor rgb="FFFFF2E0"/>
        </patternFill>
      </fill>
    </dxf>
    <dxf>
      <fill>
        <patternFill>
          <bgColor rgb="FFFDECE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28575</xdr:colOff>
      <xdr:row>34</xdr:row>
      <xdr:rowOff>133350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99B5B442-9914-3519-8B8E-0CE44C6ACCFF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4"/>
  <sheetViews>
    <sheetView showGridLines="0" tabSelected="1" zoomScale="60" zoomScaleNormal="60" workbookViewId="0">
      <selection activeCell="AL33" sqref="AL33"/>
    </sheetView>
  </sheetViews>
  <sheetFormatPr baseColWidth="10" defaultColWidth="9.140625" defaultRowHeight="15" x14ac:dyDescent="0.25"/>
  <cols>
    <col min="1" max="1" width="8.42578125" customWidth="1"/>
    <col min="2" max="2" width="8" customWidth="1"/>
    <col min="3" max="3" width="14" customWidth="1"/>
    <col min="4" max="4" width="16" customWidth="1"/>
    <col min="5" max="5" width="26" customWidth="1"/>
    <col min="6" max="6" width="20" customWidth="1"/>
    <col min="7" max="8" width="11" customWidth="1"/>
    <col min="9" max="9" width="28" customWidth="1"/>
    <col min="10" max="10" width="12" customWidth="1"/>
    <col min="11" max="13" width="6.28515625" customWidth="1"/>
    <col min="14" max="14" width="2.140625" customWidth="1"/>
    <col min="15" max="17" width="6.28515625" customWidth="1"/>
    <col min="18" max="18" width="2.140625" customWidth="1"/>
    <col min="19" max="21" width="6.28515625" customWidth="1"/>
  </cols>
  <sheetData>
    <row r="1" spans="1:21" ht="21.95" customHeight="1" x14ac:dyDescent="0.25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</row>
    <row r="2" spans="1:21" ht="21.95" customHeight="1" x14ac:dyDescent="0.25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1" ht="21.95" customHeight="1" x14ac:dyDescent="0.25">
      <c r="A3" s="37" t="s">
        <v>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</row>
    <row r="4" spans="1:21" ht="21.95" customHeight="1" x14ac:dyDescent="0.25">
      <c r="A4" s="40" t="s">
        <v>2</v>
      </c>
      <c r="B4" s="29"/>
      <c r="C4" s="30"/>
      <c r="E4" s="40" t="s">
        <v>3</v>
      </c>
      <c r="F4" s="29"/>
      <c r="G4" s="30"/>
      <c r="I4" s="40" t="s">
        <v>4</v>
      </c>
      <c r="J4" s="29"/>
      <c r="K4" s="30"/>
      <c r="M4" s="40" t="s">
        <v>5</v>
      </c>
      <c r="N4" s="29"/>
      <c r="O4" s="30"/>
      <c r="Q4" s="43" t="s">
        <v>6</v>
      </c>
      <c r="R4" s="29"/>
      <c r="S4" s="29"/>
      <c r="T4" s="29"/>
      <c r="U4" s="30"/>
    </row>
    <row r="5" spans="1:21" ht="21.95" customHeight="1" x14ac:dyDescent="0.25">
      <c r="A5" s="41">
        <f>COUNTA($E$55:$E$80)</f>
        <v>26</v>
      </c>
      <c r="B5" s="23"/>
      <c r="C5" s="24"/>
      <c r="E5" s="41">
        <f>COUNTIF($G$55:$G$80,"Cubierto")</f>
        <v>23</v>
      </c>
      <c r="F5" s="23"/>
      <c r="G5" s="24"/>
      <c r="I5" s="41">
        <f>COUNTIF($G$55:$G$80,"Vacante")</f>
        <v>2</v>
      </c>
      <c r="J5" s="23"/>
      <c r="K5" s="24"/>
      <c r="M5" s="41">
        <f>MAX($J$55:$J$80)</f>
        <v>3</v>
      </c>
      <c r="N5" s="23"/>
      <c r="O5" s="24"/>
      <c r="Q5" s="49" t="s">
        <v>7</v>
      </c>
      <c r="R5" s="23"/>
      <c r="S5" s="23"/>
      <c r="T5" s="23"/>
      <c r="U5" s="24"/>
    </row>
    <row r="6" spans="1:21" ht="21.95" customHeight="1" x14ac:dyDescent="0.25">
      <c r="A6" s="25"/>
      <c r="B6" s="26"/>
      <c r="C6" s="27"/>
      <c r="E6" s="25"/>
      <c r="F6" s="26"/>
      <c r="G6" s="27"/>
      <c r="I6" s="25"/>
      <c r="J6" s="26"/>
      <c r="K6" s="27"/>
      <c r="M6" s="25"/>
      <c r="N6" s="26"/>
      <c r="O6" s="27"/>
      <c r="Q6" s="25"/>
      <c r="R6" s="26"/>
      <c r="S6" s="26"/>
      <c r="T6" s="26"/>
      <c r="U6" s="27"/>
    </row>
    <row r="7" spans="1:21" ht="21.95" customHeight="1" x14ac:dyDescent="0.25"/>
    <row r="8" spans="1:21" ht="21.95" customHeight="1" x14ac:dyDescent="0.25">
      <c r="A8" s="1" t="s">
        <v>8</v>
      </c>
    </row>
    <row r="9" spans="1:21" ht="21.95" customHeight="1" x14ac:dyDescent="0.25">
      <c r="A9" s="2" t="s">
        <v>9</v>
      </c>
      <c r="R9" s="3"/>
      <c r="S9" s="45" t="str">
        <f>IFERROR($I$59,"")</f>
        <v>Investigación de colección
Hugo Nadal</v>
      </c>
      <c r="T9" s="16"/>
      <c r="U9" s="17"/>
    </row>
    <row r="10" spans="1:21" ht="21.95" customHeight="1" x14ac:dyDescent="0.25">
      <c r="A10" s="4" t="s">
        <v>10</v>
      </c>
      <c r="R10" s="5"/>
      <c r="S10" s="46"/>
      <c r="T10" s="47"/>
      <c r="U10" s="48"/>
    </row>
    <row r="11" spans="1:21" ht="21.95" customHeight="1" x14ac:dyDescent="0.25">
      <c r="A11" s="6" t="s">
        <v>11</v>
      </c>
      <c r="O11" s="39" t="str">
        <f>IFERROR($I$58,"")</f>
        <v>Curaduría
Paula Cerezo</v>
      </c>
      <c r="P11" s="16"/>
      <c r="Q11" s="17"/>
      <c r="R11" s="5"/>
    </row>
    <row r="12" spans="1:21" ht="21.95" customHeight="1" x14ac:dyDescent="0.25">
      <c r="A12" s="7" t="s">
        <v>12</v>
      </c>
      <c r="N12" s="3"/>
      <c r="O12" s="18"/>
      <c r="P12" s="19"/>
      <c r="Q12" s="20"/>
      <c r="R12" s="3"/>
    </row>
    <row r="13" spans="1:21" ht="21.95" customHeight="1" x14ac:dyDescent="0.25">
      <c r="N13" s="5"/>
      <c r="R13" s="5"/>
      <c r="S13" s="15" t="str">
        <f>IFERROR($I$60,"")</f>
        <v>Conservación preventiva
Inés Prado</v>
      </c>
      <c r="T13" s="16"/>
      <c r="U13" s="17"/>
    </row>
    <row r="14" spans="1:21" ht="21.95" customHeight="1" x14ac:dyDescent="0.25">
      <c r="K14" s="38" t="str">
        <f>IFERROR($I$57,"")</f>
        <v>Área de exhibiciones
Lorena Vega</v>
      </c>
      <c r="L14" s="16"/>
      <c r="M14" s="17"/>
      <c r="N14" s="5"/>
      <c r="R14" s="3"/>
      <c r="S14" s="18"/>
      <c r="T14" s="19"/>
      <c r="U14" s="20"/>
    </row>
    <row r="15" spans="1:21" ht="21.95" customHeight="1" x14ac:dyDescent="0.25">
      <c r="J15" s="3"/>
      <c r="K15" s="18"/>
      <c r="L15" s="19"/>
      <c r="M15" s="20"/>
      <c r="N15" s="3"/>
      <c r="R15" s="3"/>
      <c r="S15" s="45" t="str">
        <f>IFERROR($I$62,"")</f>
        <v>Diseño de montaje
Elisa Campos</v>
      </c>
      <c r="T15" s="16"/>
      <c r="U15" s="17"/>
    </row>
    <row r="16" spans="1:21" ht="21.95" customHeight="1" x14ac:dyDescent="0.25">
      <c r="J16" s="5"/>
      <c r="N16" s="5"/>
      <c r="R16" s="5"/>
      <c r="S16" s="46"/>
      <c r="T16" s="47"/>
      <c r="U16" s="48"/>
    </row>
    <row r="17" spans="2:21" ht="21.95" customHeight="1" x14ac:dyDescent="0.25">
      <c r="J17" s="5"/>
      <c r="N17" s="5"/>
      <c r="O17" s="39" t="str">
        <f>IFERROR($I$61,"")</f>
        <v>Producción expositiva
Nadia Roldán</v>
      </c>
      <c r="P17" s="16"/>
      <c r="Q17" s="17"/>
      <c r="R17" s="5"/>
    </row>
    <row r="18" spans="2:21" ht="21.95" customHeight="1" x14ac:dyDescent="0.25">
      <c r="J18" s="5"/>
      <c r="N18" s="3"/>
      <c r="O18" s="18"/>
      <c r="P18" s="19"/>
      <c r="Q18" s="20"/>
      <c r="R18" s="3"/>
    </row>
    <row r="19" spans="2:21" ht="21.95" customHeight="1" x14ac:dyDescent="0.25">
      <c r="J19" s="5"/>
      <c r="R19" s="5"/>
      <c r="S19" s="15" t="str">
        <f>IFERROR($I$63,"")</f>
        <v>Contenido audiovisual
Diego Lema</v>
      </c>
      <c r="T19" s="16"/>
      <c r="U19" s="17"/>
    </row>
    <row r="20" spans="2:21" ht="21.95" customHeight="1" x14ac:dyDescent="0.25">
      <c r="J20" s="5"/>
      <c r="R20" s="3"/>
      <c r="S20" s="18"/>
      <c r="T20" s="19"/>
      <c r="U20" s="20"/>
    </row>
    <row r="21" spans="2:21" ht="21.95" customHeight="1" x14ac:dyDescent="0.25">
      <c r="J21" s="5"/>
      <c r="S21" s="15" t="str">
        <f>IFERROR($I$66,"")</f>
        <v>Alianzas educativas
Noelia Serra</v>
      </c>
      <c r="T21" s="16"/>
      <c r="U21" s="17"/>
    </row>
    <row r="22" spans="2:21" ht="21.95" customHeight="1" x14ac:dyDescent="0.25">
      <c r="J22" s="5"/>
      <c r="O22" s="39" t="str">
        <f>IFERROR($I$65,"")</f>
        <v>Programas escolares
Vega Martín</v>
      </c>
      <c r="P22" s="16"/>
      <c r="Q22" s="17"/>
      <c r="R22" s="3"/>
      <c r="S22" s="18"/>
      <c r="T22" s="19"/>
      <c r="U22" s="20"/>
    </row>
    <row r="23" spans="2:21" ht="21.95" customHeight="1" x14ac:dyDescent="0.25">
      <c r="J23" s="5"/>
      <c r="N23" s="3"/>
      <c r="O23" s="18"/>
      <c r="P23" s="19"/>
      <c r="Q23" s="20"/>
      <c r="R23" s="3"/>
    </row>
    <row r="24" spans="2:21" ht="21.95" customHeight="1" x14ac:dyDescent="0.25">
      <c r="J24" s="5"/>
      <c r="N24" s="5"/>
      <c r="R24" s="5"/>
      <c r="S24" s="15" t="str">
        <f>IFERROR($I$67,"")</f>
        <v>Talleristas itinerantes
Sin asignar
[VACANTE]</v>
      </c>
      <c r="T24" s="16"/>
      <c r="U24" s="17"/>
    </row>
    <row r="25" spans="2:21" ht="21.95" customHeight="1" x14ac:dyDescent="0.25">
      <c r="B25" s="33" t="str">
        <f>IFERROR($I$55,"")</f>
        <v>Patronato
Clara Ibarra</v>
      </c>
      <c r="C25" s="16"/>
      <c r="D25" s="17"/>
      <c r="F25" s="21" t="str">
        <f>IFERROR($I$56,"")</f>
        <v>Dirección general
Mateo Ríos</v>
      </c>
      <c r="G25" s="16"/>
      <c r="H25" s="16"/>
      <c r="I25" s="17"/>
      <c r="J25" s="5"/>
      <c r="K25" s="38" t="str">
        <f>IFERROR($I$64,"")</f>
        <v>Área de educación y mediación
Samuel Nieto</v>
      </c>
      <c r="L25" s="16"/>
      <c r="M25" s="17"/>
      <c r="N25" s="5"/>
      <c r="R25" s="3"/>
      <c r="S25" s="18"/>
      <c r="T25" s="19"/>
      <c r="U25" s="20"/>
    </row>
    <row r="26" spans="2:21" ht="21.95" customHeight="1" x14ac:dyDescent="0.25">
      <c r="B26" s="18"/>
      <c r="C26" s="19"/>
      <c r="D26" s="20"/>
      <c r="E26" s="8"/>
      <c r="F26" s="18"/>
      <c r="G26" s="19"/>
      <c r="H26" s="19"/>
      <c r="I26" s="20"/>
      <c r="J26" s="3"/>
      <c r="K26" s="18"/>
      <c r="L26" s="19"/>
      <c r="M26" s="20"/>
      <c r="N26" s="3"/>
    </row>
    <row r="27" spans="2:21" ht="21.95" customHeight="1" x14ac:dyDescent="0.25">
      <c r="J27" s="5"/>
      <c r="N27" s="5"/>
      <c r="S27" s="15" t="str">
        <f>IFERROR($I$69,"")</f>
        <v>Guías de sala
Carla Soto</v>
      </c>
      <c r="T27" s="16"/>
      <c r="U27" s="17"/>
    </row>
    <row r="28" spans="2:21" ht="21.95" customHeight="1" x14ac:dyDescent="0.25">
      <c r="J28" s="5"/>
      <c r="N28" s="5"/>
      <c r="O28" s="39" t="str">
        <f>IFERROR($I$68,"")</f>
        <v>Mediación
Júlia Pastor</v>
      </c>
      <c r="P28" s="16"/>
      <c r="Q28" s="17"/>
      <c r="R28" s="3"/>
      <c r="S28" s="18"/>
      <c r="T28" s="19"/>
      <c r="U28" s="20"/>
    </row>
    <row r="29" spans="2:21" ht="21.95" customHeight="1" x14ac:dyDescent="0.25">
      <c r="J29" s="5"/>
      <c r="N29" s="3"/>
      <c r="O29" s="18"/>
      <c r="P29" s="19"/>
      <c r="Q29" s="20"/>
      <c r="R29" s="3"/>
    </row>
    <row r="30" spans="2:21" ht="21.95" customHeight="1" x14ac:dyDescent="0.25">
      <c r="J30" s="5"/>
      <c r="R30" s="5"/>
      <c r="S30" s="15" t="str">
        <f>IFERROR($I$70,"")</f>
        <v>Accesibilidad
Andrés Rico</v>
      </c>
      <c r="T30" s="16"/>
      <c r="U30" s="17"/>
    </row>
    <row r="31" spans="2:21" ht="21.95" customHeight="1" x14ac:dyDescent="0.25">
      <c r="J31" s="5"/>
      <c r="R31" s="3"/>
      <c r="S31" s="18"/>
      <c r="T31" s="19"/>
      <c r="U31" s="20"/>
    </row>
    <row r="32" spans="2:21" ht="21.95" customHeight="1" x14ac:dyDescent="0.25">
      <c r="J32" s="5"/>
      <c r="S32" s="15" t="str">
        <f>IFERROR($I$73,"")</f>
        <v>Recepción y taquilla
Laura Montes</v>
      </c>
      <c r="T32" s="16"/>
      <c r="U32" s="17"/>
    </row>
    <row r="33" spans="1:21" ht="21.95" customHeight="1" x14ac:dyDescent="0.25">
      <c r="J33" s="5"/>
      <c r="O33" s="39" t="str">
        <f>IFERROR($I$72,"")</f>
        <v>Experiencia visitante
Teresa León</v>
      </c>
      <c r="P33" s="16"/>
      <c r="Q33" s="17"/>
      <c r="R33" s="3"/>
      <c r="S33" s="18"/>
      <c r="T33" s="19"/>
      <c r="U33" s="20"/>
    </row>
    <row r="34" spans="1:21" ht="21.95" customHeight="1" x14ac:dyDescent="0.25">
      <c r="J34" s="5"/>
      <c r="N34" s="3"/>
      <c r="O34" s="18"/>
      <c r="P34" s="19"/>
      <c r="Q34" s="20"/>
      <c r="R34" s="3"/>
    </row>
    <row r="35" spans="1:21" ht="21.95" customHeight="1" x14ac:dyDescent="0.25">
      <c r="J35" s="5"/>
      <c r="N35" s="5"/>
      <c r="R35" s="5"/>
      <c r="S35" s="15" t="str">
        <f>IFERROR($I$74,"")</f>
        <v>Tienda y cafetería
Bruno Vila
[INTERINO]</v>
      </c>
      <c r="T35" s="16"/>
      <c r="U35" s="17"/>
    </row>
    <row r="36" spans="1:21" ht="21.95" customHeight="1" x14ac:dyDescent="0.25">
      <c r="J36" s="5"/>
      <c r="K36" s="38" t="str">
        <f>IFERROR($I$71,"")</f>
        <v>Área de operaciones y soporte
Irene Pardo</v>
      </c>
      <c r="L36" s="16"/>
      <c r="M36" s="17"/>
      <c r="N36" s="5"/>
      <c r="R36" s="3"/>
      <c r="S36" s="18"/>
      <c r="T36" s="19"/>
      <c r="U36" s="20"/>
    </row>
    <row r="37" spans="1:21" ht="21.95" customHeight="1" x14ac:dyDescent="0.25">
      <c r="J37" s="3"/>
      <c r="K37" s="18"/>
      <c r="L37" s="19"/>
      <c r="M37" s="20"/>
      <c r="N37" s="3"/>
      <c r="O37" s="39" t="str">
        <f>IFERROR($I$75,"")</f>
        <v>Finanzas y compras
Iván Ferrer</v>
      </c>
      <c r="P37" s="16"/>
      <c r="Q37" s="17"/>
      <c r="S37" s="15" t="str">
        <f>IFERROR($I$76,"")</f>
        <v>Control presupuestario
Marta Salas</v>
      </c>
      <c r="T37" s="16"/>
      <c r="U37" s="17"/>
    </row>
    <row r="38" spans="1:21" ht="21.95" customHeight="1" x14ac:dyDescent="0.25">
      <c r="N38" s="3"/>
      <c r="O38" s="18"/>
      <c r="P38" s="19"/>
      <c r="Q38" s="20"/>
      <c r="R38" s="3"/>
      <c r="S38" s="18"/>
      <c r="T38" s="19"/>
      <c r="U38" s="20"/>
    </row>
    <row r="39" spans="1:21" ht="21.95" customHeight="1" x14ac:dyDescent="0.25">
      <c r="N39" s="5"/>
      <c r="R39" s="5"/>
    </row>
    <row r="40" spans="1:21" ht="21.95" customHeight="1" x14ac:dyDescent="0.25">
      <c r="N40" s="5"/>
      <c r="R40" s="5"/>
      <c r="S40" s="15" t="str">
        <f>IFERROR($I$77,"")</f>
        <v>Compras y contratos
Sin asignar
[VACANTE]</v>
      </c>
      <c r="T40" s="16"/>
      <c r="U40" s="17"/>
    </row>
    <row r="41" spans="1:21" ht="21.95" customHeight="1" x14ac:dyDescent="0.25">
      <c r="N41" s="5"/>
      <c r="O41" s="39" t="str">
        <f>IFERROR($I$78,"")</f>
        <v>Infraestructura
Pilar Acosta</v>
      </c>
      <c r="P41" s="16"/>
      <c r="Q41" s="17"/>
      <c r="R41" s="3"/>
      <c r="S41" s="18"/>
      <c r="T41" s="19"/>
      <c r="U41" s="20"/>
    </row>
    <row r="42" spans="1:21" ht="21.95" customHeight="1" x14ac:dyDescent="0.25">
      <c r="N42" s="3"/>
      <c r="O42" s="18"/>
      <c r="P42" s="19"/>
      <c r="Q42" s="20"/>
      <c r="R42" s="8"/>
      <c r="S42" s="15" t="str">
        <f>IFERROR($I$79,"")</f>
        <v>Mantenimiento
Óscar Mena</v>
      </c>
      <c r="T42" s="16"/>
      <c r="U42" s="17"/>
    </row>
    <row r="43" spans="1:21" ht="21.95" customHeight="1" x14ac:dyDescent="0.25">
      <c r="R43" s="3"/>
      <c r="S43" s="18"/>
      <c r="T43" s="19"/>
      <c r="U43" s="20"/>
    </row>
    <row r="44" spans="1:21" ht="21.95" customHeight="1" x14ac:dyDescent="0.25">
      <c r="R44" s="5"/>
    </row>
    <row r="45" spans="1:21" ht="21.95" customHeight="1" x14ac:dyDescent="0.25">
      <c r="R45" s="5"/>
      <c r="S45" s="15" t="str">
        <f>IFERROR($I$80,"")</f>
        <v>Seguridad y emergencias
Gabriel Vives</v>
      </c>
      <c r="T45" s="16"/>
      <c r="U45" s="17"/>
    </row>
    <row r="46" spans="1:21" ht="21.95" customHeight="1" x14ac:dyDescent="0.25">
      <c r="R46" s="3"/>
      <c r="S46" s="18"/>
      <c r="T46" s="19"/>
      <c r="U46" s="20"/>
    </row>
    <row r="47" spans="1:21" ht="21.95" customHeight="1" x14ac:dyDescent="0.25"/>
    <row r="48" spans="1:21" ht="24" customHeight="1" x14ac:dyDescent="0.25">
      <c r="A48" s="34" t="s">
        <v>13</v>
      </c>
      <c r="B48" s="23"/>
      <c r="C48" s="23"/>
      <c r="D48" s="23"/>
      <c r="E48" s="23"/>
      <c r="F48" s="23"/>
      <c r="G48" s="23"/>
      <c r="H48" s="23"/>
      <c r="I48" s="23"/>
      <c r="J48" s="23"/>
      <c r="K48" s="24"/>
      <c r="M48" s="40" t="s">
        <v>14</v>
      </c>
      <c r="N48" s="29"/>
      <c r="O48" s="29"/>
      <c r="P48" s="29"/>
      <c r="Q48" s="29"/>
      <c r="R48" s="29"/>
      <c r="S48" s="29"/>
      <c r="T48" s="29"/>
      <c r="U48" s="30"/>
    </row>
    <row r="49" spans="1:21" ht="24" customHeight="1" x14ac:dyDescent="0.25">
      <c r="A49" s="35"/>
      <c r="B49" s="32"/>
      <c r="C49" s="32"/>
      <c r="D49" s="32"/>
      <c r="E49" s="32"/>
      <c r="F49" s="32"/>
      <c r="G49" s="32"/>
      <c r="H49" s="32"/>
      <c r="I49" s="32"/>
      <c r="J49" s="32"/>
      <c r="K49" s="36"/>
      <c r="M49" s="40" t="s">
        <v>15</v>
      </c>
      <c r="N49" s="23"/>
      <c r="O49" s="24"/>
      <c r="P49" s="44" t="s">
        <v>9</v>
      </c>
      <c r="Q49" s="23"/>
      <c r="R49" s="24"/>
      <c r="S49" s="50" t="s">
        <v>16</v>
      </c>
      <c r="T49" s="23"/>
      <c r="U49" s="24"/>
    </row>
    <row r="50" spans="1:21" ht="24" customHeight="1" x14ac:dyDescent="0.25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7"/>
      <c r="M50" s="25"/>
      <c r="N50" s="26"/>
      <c r="O50" s="27"/>
      <c r="P50" s="25"/>
      <c r="Q50" s="26"/>
      <c r="R50" s="27"/>
      <c r="S50" s="25"/>
      <c r="T50" s="26"/>
      <c r="U50" s="27"/>
    </row>
    <row r="51" spans="1:21" ht="24" customHeight="1" x14ac:dyDescent="0.25">
      <c r="M51" s="43" t="s">
        <v>17</v>
      </c>
      <c r="N51" s="23"/>
      <c r="O51" s="24"/>
      <c r="P51" s="42" t="s">
        <v>18</v>
      </c>
      <c r="Q51" s="23"/>
      <c r="R51" s="24"/>
      <c r="S51" s="22" t="s">
        <v>19</v>
      </c>
      <c r="T51" s="23"/>
      <c r="U51" s="24"/>
    </row>
    <row r="52" spans="1:21" ht="24" customHeight="1" x14ac:dyDescent="0.25">
      <c r="M52" s="25"/>
      <c r="N52" s="26"/>
      <c r="O52" s="27"/>
      <c r="P52" s="25"/>
      <c r="Q52" s="26"/>
      <c r="R52" s="27"/>
      <c r="S52" s="25"/>
      <c r="T52" s="26"/>
      <c r="U52" s="27"/>
    </row>
    <row r="53" spans="1:21" ht="21.95" customHeight="1" x14ac:dyDescent="0.25">
      <c r="A53" s="28" t="s">
        <v>20</v>
      </c>
      <c r="B53" s="29"/>
      <c r="C53" s="29"/>
      <c r="D53" s="29"/>
      <c r="E53" s="29"/>
      <c r="F53" s="29"/>
      <c r="G53" s="29"/>
      <c r="H53" s="29"/>
      <c r="I53" s="29"/>
      <c r="J53" s="30"/>
    </row>
    <row r="54" spans="1:21" ht="26.1" customHeight="1" x14ac:dyDescent="0.25">
      <c r="A54" s="9" t="s">
        <v>21</v>
      </c>
      <c r="B54" s="9" t="s">
        <v>22</v>
      </c>
      <c r="C54" s="9" t="s">
        <v>23</v>
      </c>
      <c r="D54" s="9" t="s">
        <v>24</v>
      </c>
      <c r="E54" s="9" t="s">
        <v>25</v>
      </c>
      <c r="F54" s="9" t="s">
        <v>26</v>
      </c>
      <c r="G54" s="9" t="s">
        <v>27</v>
      </c>
      <c r="H54" s="9" t="s">
        <v>28</v>
      </c>
      <c r="I54" s="9" t="s">
        <v>29</v>
      </c>
      <c r="J54" s="9" t="s">
        <v>30</v>
      </c>
    </row>
    <row r="55" spans="1:21" ht="36" customHeight="1" x14ac:dyDescent="0.25">
      <c r="A55" s="10">
        <v>1</v>
      </c>
      <c r="B55" s="10" t="s">
        <v>31</v>
      </c>
      <c r="C55" s="10" t="s">
        <v>15</v>
      </c>
      <c r="D55" s="11" t="s">
        <v>32</v>
      </c>
      <c r="E55" s="11" t="s">
        <v>33</v>
      </c>
      <c r="F55" s="11" t="s">
        <v>34</v>
      </c>
      <c r="G55" s="12" t="s">
        <v>35</v>
      </c>
      <c r="H55" s="10" t="s">
        <v>36</v>
      </c>
      <c r="I55" s="13" t="str">
        <f t="shared" ref="I55:I80" si="0">IF($Q$5="Puesto",E55,IF($Q$5="Responsable",IF(F55&lt;&gt;"",F55,"Sin asignar"),E55&amp;CHAR(10)&amp;IF(F55&lt;&gt;"",F55,"Sin asignar")))&amp;IF(G55="Vacante",CHAR(10)&amp;"[VACANTE]",IF(G55="Interino",CHAR(10)&amp;"[INTERINO]",""))</f>
        <v>Patronato
Clara Ibarra</v>
      </c>
      <c r="J55" s="14">
        <f t="shared" ref="J55:J80" si="1">COUNTIF($B$55:$B$80,A55)</f>
        <v>1</v>
      </c>
    </row>
    <row r="56" spans="1:21" ht="36" customHeight="1" x14ac:dyDescent="0.25">
      <c r="A56" s="10">
        <v>2</v>
      </c>
      <c r="B56" s="10">
        <v>1</v>
      </c>
      <c r="C56" s="10" t="s">
        <v>9</v>
      </c>
      <c r="D56" s="11" t="s">
        <v>32</v>
      </c>
      <c r="E56" s="11" t="s">
        <v>37</v>
      </c>
      <c r="F56" s="11" t="s">
        <v>38</v>
      </c>
      <c r="G56" s="12" t="s">
        <v>35</v>
      </c>
      <c r="H56" s="10" t="s">
        <v>39</v>
      </c>
      <c r="I56" s="13" t="str">
        <f t="shared" si="0"/>
        <v>Dirección general
Mateo Ríos</v>
      </c>
      <c r="J56" s="14">
        <f t="shared" si="1"/>
        <v>3</v>
      </c>
    </row>
    <row r="57" spans="1:21" ht="36" customHeight="1" x14ac:dyDescent="0.25">
      <c r="A57" s="10">
        <v>3</v>
      </c>
      <c r="B57" s="10">
        <v>2</v>
      </c>
      <c r="C57" s="10" t="s">
        <v>16</v>
      </c>
      <c r="D57" s="11" t="s">
        <v>40</v>
      </c>
      <c r="E57" s="11" t="s">
        <v>41</v>
      </c>
      <c r="F57" s="11" t="s">
        <v>42</v>
      </c>
      <c r="G57" s="12" t="s">
        <v>35</v>
      </c>
      <c r="H57" s="10" t="s">
        <v>39</v>
      </c>
      <c r="I57" s="13" t="str">
        <f t="shared" si="0"/>
        <v>Área de exhibiciones
Lorena Vega</v>
      </c>
      <c r="J57" s="14">
        <f t="shared" si="1"/>
        <v>2</v>
      </c>
    </row>
    <row r="58" spans="1:21" ht="36" customHeight="1" x14ac:dyDescent="0.25">
      <c r="A58" s="10">
        <v>4</v>
      </c>
      <c r="B58" s="10">
        <v>3</v>
      </c>
      <c r="C58" s="10" t="s">
        <v>17</v>
      </c>
      <c r="D58" s="11" t="s">
        <v>40</v>
      </c>
      <c r="E58" s="11" t="s">
        <v>43</v>
      </c>
      <c r="F58" s="11" t="s">
        <v>44</v>
      </c>
      <c r="G58" s="12" t="s">
        <v>35</v>
      </c>
      <c r="H58" s="10" t="s">
        <v>36</v>
      </c>
      <c r="I58" s="13" t="str">
        <f t="shared" si="0"/>
        <v>Curaduría
Paula Cerezo</v>
      </c>
      <c r="J58" s="14">
        <f t="shared" si="1"/>
        <v>2</v>
      </c>
    </row>
    <row r="59" spans="1:21" ht="36" customHeight="1" x14ac:dyDescent="0.25">
      <c r="A59" s="10">
        <v>5</v>
      </c>
      <c r="B59" s="10">
        <v>4</v>
      </c>
      <c r="C59" s="10" t="s">
        <v>18</v>
      </c>
      <c r="D59" s="11" t="s">
        <v>40</v>
      </c>
      <c r="E59" s="11" t="s">
        <v>45</v>
      </c>
      <c r="F59" s="11" t="s">
        <v>46</v>
      </c>
      <c r="G59" s="12" t="s">
        <v>35</v>
      </c>
      <c r="H59" s="10" t="s">
        <v>39</v>
      </c>
      <c r="I59" s="13" t="str">
        <f t="shared" si="0"/>
        <v>Investigación de colección
Hugo Nadal</v>
      </c>
      <c r="J59" s="14">
        <f t="shared" si="1"/>
        <v>0</v>
      </c>
    </row>
    <row r="60" spans="1:21" ht="36" customHeight="1" x14ac:dyDescent="0.25">
      <c r="A60" s="10">
        <v>6</v>
      </c>
      <c r="B60" s="10">
        <v>4</v>
      </c>
      <c r="C60" s="10" t="s">
        <v>18</v>
      </c>
      <c r="D60" s="11" t="s">
        <v>40</v>
      </c>
      <c r="E60" s="11" t="s">
        <v>47</v>
      </c>
      <c r="F60" s="11" t="s">
        <v>48</v>
      </c>
      <c r="G60" s="12" t="s">
        <v>35</v>
      </c>
      <c r="H60" s="10" t="s">
        <v>36</v>
      </c>
      <c r="I60" s="13" t="str">
        <f t="shared" si="0"/>
        <v>Conservación preventiva
Inés Prado</v>
      </c>
      <c r="J60" s="14">
        <f t="shared" si="1"/>
        <v>0</v>
      </c>
    </row>
    <row r="61" spans="1:21" ht="36" customHeight="1" x14ac:dyDescent="0.25">
      <c r="A61" s="10">
        <v>7</v>
      </c>
      <c r="B61" s="10">
        <v>3</v>
      </c>
      <c r="C61" s="10" t="s">
        <v>17</v>
      </c>
      <c r="D61" s="11" t="s">
        <v>40</v>
      </c>
      <c r="E61" s="11" t="s">
        <v>49</v>
      </c>
      <c r="F61" s="11" t="s">
        <v>50</v>
      </c>
      <c r="G61" s="12" t="s">
        <v>35</v>
      </c>
      <c r="H61" s="10" t="s">
        <v>36</v>
      </c>
      <c r="I61" s="13" t="str">
        <f t="shared" si="0"/>
        <v>Producción expositiva
Nadia Roldán</v>
      </c>
      <c r="J61" s="14">
        <f t="shared" si="1"/>
        <v>2</v>
      </c>
    </row>
    <row r="62" spans="1:21" ht="36" customHeight="1" x14ac:dyDescent="0.25">
      <c r="A62" s="10">
        <v>8</v>
      </c>
      <c r="B62" s="10">
        <v>7</v>
      </c>
      <c r="C62" s="10" t="s">
        <v>18</v>
      </c>
      <c r="D62" s="11" t="s">
        <v>40</v>
      </c>
      <c r="E62" s="11" t="s">
        <v>51</v>
      </c>
      <c r="F62" s="11" t="s">
        <v>52</v>
      </c>
      <c r="G62" s="12" t="s">
        <v>35</v>
      </c>
      <c r="H62" s="10" t="s">
        <v>36</v>
      </c>
      <c r="I62" s="13" t="str">
        <f t="shared" si="0"/>
        <v>Diseño de montaje
Elisa Campos</v>
      </c>
      <c r="J62" s="14">
        <f t="shared" si="1"/>
        <v>0</v>
      </c>
    </row>
    <row r="63" spans="1:21" ht="36" customHeight="1" x14ac:dyDescent="0.25">
      <c r="A63" s="10">
        <v>9</v>
      </c>
      <c r="B63" s="10">
        <v>7</v>
      </c>
      <c r="C63" s="10" t="s">
        <v>18</v>
      </c>
      <c r="D63" s="11" t="s">
        <v>40</v>
      </c>
      <c r="E63" s="11" t="s">
        <v>53</v>
      </c>
      <c r="F63" s="11" t="s">
        <v>54</v>
      </c>
      <c r="G63" s="12" t="s">
        <v>35</v>
      </c>
      <c r="H63" s="10" t="s">
        <v>39</v>
      </c>
      <c r="I63" s="13" t="str">
        <f t="shared" si="0"/>
        <v>Contenido audiovisual
Diego Lema</v>
      </c>
      <c r="J63" s="14">
        <f t="shared" si="1"/>
        <v>0</v>
      </c>
    </row>
    <row r="64" spans="1:21" ht="36" customHeight="1" x14ac:dyDescent="0.25">
      <c r="A64" s="10">
        <v>10</v>
      </c>
      <c r="B64" s="10">
        <v>2</v>
      </c>
      <c r="C64" s="10" t="s">
        <v>16</v>
      </c>
      <c r="D64" s="11" t="s">
        <v>55</v>
      </c>
      <c r="E64" s="11" t="s">
        <v>56</v>
      </c>
      <c r="F64" s="11" t="s">
        <v>57</v>
      </c>
      <c r="G64" s="12" t="s">
        <v>35</v>
      </c>
      <c r="H64" s="10" t="s">
        <v>39</v>
      </c>
      <c r="I64" s="13" t="str">
        <f t="shared" si="0"/>
        <v>Área de educación y mediación
Samuel Nieto</v>
      </c>
      <c r="J64" s="14">
        <f t="shared" si="1"/>
        <v>2</v>
      </c>
    </row>
    <row r="65" spans="1:10" ht="36" customHeight="1" x14ac:dyDescent="0.25">
      <c r="A65" s="10">
        <v>11</v>
      </c>
      <c r="B65" s="10">
        <v>10</v>
      </c>
      <c r="C65" s="10" t="s">
        <v>17</v>
      </c>
      <c r="D65" s="11" t="s">
        <v>55</v>
      </c>
      <c r="E65" s="11" t="s">
        <v>58</v>
      </c>
      <c r="F65" s="11" t="s">
        <v>59</v>
      </c>
      <c r="G65" s="12" t="s">
        <v>35</v>
      </c>
      <c r="H65" s="10" t="s">
        <v>39</v>
      </c>
      <c r="I65" s="13" t="str">
        <f t="shared" si="0"/>
        <v>Programas escolares
Vega Martín</v>
      </c>
      <c r="J65" s="14">
        <f t="shared" si="1"/>
        <v>2</v>
      </c>
    </row>
    <row r="66" spans="1:10" ht="36" customHeight="1" x14ac:dyDescent="0.25">
      <c r="A66" s="10">
        <v>12</v>
      </c>
      <c r="B66" s="10">
        <v>11</v>
      </c>
      <c r="C66" s="10" t="s">
        <v>18</v>
      </c>
      <c r="D66" s="11" t="s">
        <v>55</v>
      </c>
      <c r="E66" s="11" t="s">
        <v>60</v>
      </c>
      <c r="F66" s="11" t="s">
        <v>61</v>
      </c>
      <c r="G66" s="12" t="s">
        <v>35</v>
      </c>
      <c r="H66" s="10" t="s">
        <v>62</v>
      </c>
      <c r="I66" s="13" t="str">
        <f t="shared" si="0"/>
        <v>Alianzas educativas
Noelia Serra</v>
      </c>
      <c r="J66" s="14">
        <f t="shared" si="1"/>
        <v>0</v>
      </c>
    </row>
    <row r="67" spans="1:10" ht="36" customHeight="1" x14ac:dyDescent="0.25">
      <c r="A67" s="10">
        <v>13</v>
      </c>
      <c r="B67" s="10">
        <v>11</v>
      </c>
      <c r="C67" s="10" t="s">
        <v>18</v>
      </c>
      <c r="D67" s="11" t="s">
        <v>55</v>
      </c>
      <c r="E67" s="11" t="s">
        <v>63</v>
      </c>
      <c r="F67" s="11" t="s">
        <v>31</v>
      </c>
      <c r="G67" s="12" t="s">
        <v>64</v>
      </c>
      <c r="H67" s="10" t="s">
        <v>39</v>
      </c>
      <c r="I67" s="13" t="str">
        <f t="shared" si="0"/>
        <v>Talleristas itinerantes
Sin asignar
[VACANTE]</v>
      </c>
      <c r="J67" s="14">
        <f t="shared" si="1"/>
        <v>0</v>
      </c>
    </row>
    <row r="68" spans="1:10" ht="36" customHeight="1" x14ac:dyDescent="0.25">
      <c r="A68" s="10">
        <v>14</v>
      </c>
      <c r="B68" s="10">
        <v>10</v>
      </c>
      <c r="C68" s="10" t="s">
        <v>17</v>
      </c>
      <c r="D68" s="11" t="s">
        <v>55</v>
      </c>
      <c r="E68" s="11" t="s">
        <v>65</v>
      </c>
      <c r="F68" s="11" t="s">
        <v>66</v>
      </c>
      <c r="G68" s="12" t="s">
        <v>35</v>
      </c>
      <c r="H68" s="10" t="s">
        <v>36</v>
      </c>
      <c r="I68" s="13" t="str">
        <f t="shared" si="0"/>
        <v>Mediación
Júlia Pastor</v>
      </c>
      <c r="J68" s="14">
        <f t="shared" si="1"/>
        <v>2</v>
      </c>
    </row>
    <row r="69" spans="1:10" ht="36" customHeight="1" x14ac:dyDescent="0.25">
      <c r="A69" s="10">
        <v>15</v>
      </c>
      <c r="B69" s="10">
        <v>14</v>
      </c>
      <c r="C69" s="10" t="s">
        <v>18</v>
      </c>
      <c r="D69" s="11" t="s">
        <v>55</v>
      </c>
      <c r="E69" s="11" t="s">
        <v>67</v>
      </c>
      <c r="F69" s="11" t="s">
        <v>68</v>
      </c>
      <c r="G69" s="12" t="s">
        <v>35</v>
      </c>
      <c r="H69" s="10" t="s">
        <v>36</v>
      </c>
      <c r="I69" s="13" t="str">
        <f t="shared" si="0"/>
        <v>Guías de sala
Carla Soto</v>
      </c>
      <c r="J69" s="14">
        <f t="shared" si="1"/>
        <v>0</v>
      </c>
    </row>
    <row r="70" spans="1:10" ht="36" customHeight="1" x14ac:dyDescent="0.25">
      <c r="A70" s="10">
        <v>16</v>
      </c>
      <c r="B70" s="10">
        <v>14</v>
      </c>
      <c r="C70" s="10" t="s">
        <v>18</v>
      </c>
      <c r="D70" s="11" t="s">
        <v>55</v>
      </c>
      <c r="E70" s="11" t="s">
        <v>69</v>
      </c>
      <c r="F70" s="11" t="s">
        <v>70</v>
      </c>
      <c r="G70" s="12" t="s">
        <v>35</v>
      </c>
      <c r="H70" s="10" t="s">
        <v>39</v>
      </c>
      <c r="I70" s="13" t="str">
        <f t="shared" si="0"/>
        <v>Accesibilidad
Andrés Rico</v>
      </c>
      <c r="J70" s="14">
        <f t="shared" si="1"/>
        <v>0</v>
      </c>
    </row>
    <row r="71" spans="1:10" ht="36" customHeight="1" x14ac:dyDescent="0.25">
      <c r="A71" s="10">
        <v>17</v>
      </c>
      <c r="B71" s="10">
        <v>2</v>
      </c>
      <c r="C71" s="10" t="s">
        <v>16</v>
      </c>
      <c r="D71" s="11" t="s">
        <v>71</v>
      </c>
      <c r="E71" s="11" t="s">
        <v>72</v>
      </c>
      <c r="F71" s="11" t="s">
        <v>73</v>
      </c>
      <c r="G71" s="12" t="s">
        <v>35</v>
      </c>
      <c r="H71" s="10" t="s">
        <v>39</v>
      </c>
      <c r="I71" s="13" t="str">
        <f t="shared" si="0"/>
        <v>Área de operaciones y soporte
Irene Pardo</v>
      </c>
      <c r="J71" s="14">
        <f t="shared" si="1"/>
        <v>3</v>
      </c>
    </row>
    <row r="72" spans="1:10" ht="36" customHeight="1" x14ac:dyDescent="0.25">
      <c r="A72" s="10">
        <v>18</v>
      </c>
      <c r="B72" s="10">
        <v>17</v>
      </c>
      <c r="C72" s="10" t="s">
        <v>17</v>
      </c>
      <c r="D72" s="11" t="s">
        <v>71</v>
      </c>
      <c r="E72" s="11" t="s">
        <v>74</v>
      </c>
      <c r="F72" s="11" t="s">
        <v>75</v>
      </c>
      <c r="G72" s="12" t="s">
        <v>35</v>
      </c>
      <c r="H72" s="10" t="s">
        <v>36</v>
      </c>
      <c r="I72" s="13" t="str">
        <f t="shared" si="0"/>
        <v>Experiencia visitante
Teresa León</v>
      </c>
      <c r="J72" s="14">
        <f t="shared" si="1"/>
        <v>2</v>
      </c>
    </row>
    <row r="73" spans="1:10" ht="36" customHeight="1" x14ac:dyDescent="0.25">
      <c r="A73" s="10">
        <v>19</v>
      </c>
      <c r="B73" s="10">
        <v>18</v>
      </c>
      <c r="C73" s="10" t="s">
        <v>18</v>
      </c>
      <c r="D73" s="11" t="s">
        <v>71</v>
      </c>
      <c r="E73" s="11" t="s">
        <v>76</v>
      </c>
      <c r="F73" s="11" t="s">
        <v>77</v>
      </c>
      <c r="G73" s="12" t="s">
        <v>35</v>
      </c>
      <c r="H73" s="10" t="s">
        <v>36</v>
      </c>
      <c r="I73" s="13" t="str">
        <f t="shared" si="0"/>
        <v>Recepción y taquilla
Laura Montes</v>
      </c>
      <c r="J73" s="14">
        <f t="shared" si="1"/>
        <v>0</v>
      </c>
    </row>
    <row r="74" spans="1:10" ht="36" customHeight="1" x14ac:dyDescent="0.25">
      <c r="A74" s="10">
        <v>20</v>
      </c>
      <c r="B74" s="10">
        <v>18</v>
      </c>
      <c r="C74" s="10" t="s">
        <v>18</v>
      </c>
      <c r="D74" s="11" t="s">
        <v>71</v>
      </c>
      <c r="E74" s="11" t="s">
        <v>78</v>
      </c>
      <c r="F74" s="11" t="s">
        <v>79</v>
      </c>
      <c r="G74" s="12" t="s">
        <v>80</v>
      </c>
      <c r="H74" s="10" t="s">
        <v>36</v>
      </c>
      <c r="I74" s="13" t="str">
        <f t="shared" si="0"/>
        <v>Tienda y cafetería
Bruno Vila
[INTERINO]</v>
      </c>
      <c r="J74" s="14">
        <f t="shared" si="1"/>
        <v>0</v>
      </c>
    </row>
    <row r="75" spans="1:10" ht="36" customHeight="1" x14ac:dyDescent="0.25">
      <c r="A75" s="10">
        <v>21</v>
      </c>
      <c r="B75" s="10">
        <v>17</v>
      </c>
      <c r="C75" s="10" t="s">
        <v>17</v>
      </c>
      <c r="D75" s="11" t="s">
        <v>71</v>
      </c>
      <c r="E75" s="11" t="s">
        <v>81</v>
      </c>
      <c r="F75" s="11" t="s">
        <v>82</v>
      </c>
      <c r="G75" s="12" t="s">
        <v>35</v>
      </c>
      <c r="H75" s="10" t="s">
        <v>39</v>
      </c>
      <c r="I75" s="13" t="str">
        <f t="shared" si="0"/>
        <v>Finanzas y compras
Iván Ferrer</v>
      </c>
      <c r="J75" s="14">
        <f t="shared" si="1"/>
        <v>2</v>
      </c>
    </row>
    <row r="76" spans="1:10" ht="36" customHeight="1" x14ac:dyDescent="0.25">
      <c r="A76" s="10">
        <v>22</v>
      </c>
      <c r="B76" s="10">
        <v>21</v>
      </c>
      <c r="C76" s="10" t="s">
        <v>18</v>
      </c>
      <c r="D76" s="11" t="s">
        <v>71</v>
      </c>
      <c r="E76" s="11" t="s">
        <v>83</v>
      </c>
      <c r="F76" s="11" t="s">
        <v>84</v>
      </c>
      <c r="G76" s="12" t="s">
        <v>35</v>
      </c>
      <c r="H76" s="10" t="s">
        <v>39</v>
      </c>
      <c r="I76" s="13" t="str">
        <f t="shared" si="0"/>
        <v>Control presupuestario
Marta Salas</v>
      </c>
      <c r="J76" s="14">
        <f t="shared" si="1"/>
        <v>0</v>
      </c>
    </row>
    <row r="77" spans="1:10" ht="36" customHeight="1" x14ac:dyDescent="0.25">
      <c r="A77" s="10">
        <v>23</v>
      </c>
      <c r="B77" s="10">
        <v>21</v>
      </c>
      <c r="C77" s="10" t="s">
        <v>18</v>
      </c>
      <c r="D77" s="11" t="s">
        <v>71</v>
      </c>
      <c r="E77" s="11" t="s">
        <v>85</v>
      </c>
      <c r="F77" s="11" t="s">
        <v>31</v>
      </c>
      <c r="G77" s="12" t="s">
        <v>64</v>
      </c>
      <c r="H77" s="10" t="s">
        <v>62</v>
      </c>
      <c r="I77" s="13" t="str">
        <f t="shared" si="0"/>
        <v>Compras y contratos
Sin asignar
[VACANTE]</v>
      </c>
      <c r="J77" s="14">
        <f t="shared" si="1"/>
        <v>0</v>
      </c>
    </row>
    <row r="78" spans="1:10" ht="36" customHeight="1" x14ac:dyDescent="0.25">
      <c r="A78" s="10">
        <v>24</v>
      </c>
      <c r="B78" s="10">
        <v>17</v>
      </c>
      <c r="C78" s="10" t="s">
        <v>17</v>
      </c>
      <c r="D78" s="11" t="s">
        <v>71</v>
      </c>
      <c r="E78" s="11" t="s">
        <v>86</v>
      </c>
      <c r="F78" s="11" t="s">
        <v>87</v>
      </c>
      <c r="G78" s="12" t="s">
        <v>35</v>
      </c>
      <c r="H78" s="10" t="s">
        <v>36</v>
      </c>
      <c r="I78" s="13" t="str">
        <f t="shared" si="0"/>
        <v>Infraestructura
Pilar Acosta</v>
      </c>
      <c r="J78" s="14">
        <f t="shared" si="1"/>
        <v>2</v>
      </c>
    </row>
    <row r="79" spans="1:10" ht="36" customHeight="1" x14ac:dyDescent="0.25">
      <c r="A79" s="10">
        <v>25</v>
      </c>
      <c r="B79" s="10">
        <v>24</v>
      </c>
      <c r="C79" s="10" t="s">
        <v>18</v>
      </c>
      <c r="D79" s="11" t="s">
        <v>71</v>
      </c>
      <c r="E79" s="11" t="s">
        <v>88</v>
      </c>
      <c r="F79" s="11" t="s">
        <v>89</v>
      </c>
      <c r="G79" s="12" t="s">
        <v>35</v>
      </c>
      <c r="H79" s="10" t="s">
        <v>36</v>
      </c>
      <c r="I79" s="13" t="str">
        <f t="shared" si="0"/>
        <v>Mantenimiento
Óscar Mena</v>
      </c>
      <c r="J79" s="14">
        <f t="shared" si="1"/>
        <v>0</v>
      </c>
    </row>
    <row r="80" spans="1:10" ht="36" customHeight="1" x14ac:dyDescent="0.25">
      <c r="A80" s="10">
        <v>26</v>
      </c>
      <c r="B80" s="10">
        <v>24</v>
      </c>
      <c r="C80" s="10" t="s">
        <v>18</v>
      </c>
      <c r="D80" s="11" t="s">
        <v>71</v>
      </c>
      <c r="E80" s="11" t="s">
        <v>90</v>
      </c>
      <c r="F80" s="11" t="s">
        <v>91</v>
      </c>
      <c r="G80" s="12" t="s">
        <v>35</v>
      </c>
      <c r="H80" s="10" t="s">
        <v>36</v>
      </c>
      <c r="I80" s="13" t="str">
        <f t="shared" si="0"/>
        <v>Seguridad y emergencias
Gabriel Vives</v>
      </c>
      <c r="J80" s="14">
        <f t="shared" si="1"/>
        <v>0</v>
      </c>
    </row>
    <row r="81" spans="1:10" ht="24" customHeight="1" x14ac:dyDescent="0.25">
      <c r="A81" s="31" t="s">
        <v>92</v>
      </c>
      <c r="B81" s="32"/>
      <c r="C81" s="32"/>
      <c r="D81" s="32"/>
      <c r="E81" s="32"/>
      <c r="F81" s="32"/>
      <c r="G81" s="32"/>
      <c r="H81" s="32"/>
      <c r="I81" s="32"/>
      <c r="J81" s="32"/>
    </row>
    <row r="82" spans="1:10" ht="21.95" customHeight="1" x14ac:dyDescent="0.25"/>
    <row r="83" spans="1:10" ht="21.95" customHeight="1" x14ac:dyDescent="0.25"/>
    <row r="84" spans="1:10" ht="21.95" customHeight="1" x14ac:dyDescent="0.25"/>
    <row r="85" spans="1:10" ht="21.95" customHeight="1" x14ac:dyDescent="0.25"/>
    <row r="86" spans="1:10" ht="21.95" customHeight="1" x14ac:dyDescent="0.25"/>
    <row r="87" spans="1:10" ht="21.95" customHeight="1" x14ac:dyDescent="0.25"/>
    <row r="88" spans="1:10" ht="21.95" customHeight="1" x14ac:dyDescent="0.25"/>
    <row r="89" spans="1:10" ht="21.95" customHeight="1" x14ac:dyDescent="0.25"/>
    <row r="90" spans="1:10" ht="21.95" customHeight="1" x14ac:dyDescent="0.25"/>
    <row r="91" spans="1:10" ht="21.95" customHeight="1" x14ac:dyDescent="0.25"/>
    <row r="92" spans="1:10" ht="21.95" customHeight="1" x14ac:dyDescent="0.25"/>
    <row r="93" spans="1:10" ht="21.95" customHeight="1" x14ac:dyDescent="0.25"/>
    <row r="94" spans="1:10" ht="21.95" customHeight="1" x14ac:dyDescent="0.25"/>
  </sheetData>
  <mergeCells count="48">
    <mergeCell ref="E4:G4"/>
    <mergeCell ref="M48:U48"/>
    <mergeCell ref="S30:U31"/>
    <mergeCell ref="O17:Q18"/>
    <mergeCell ref="O11:Q12"/>
    <mergeCell ref="S15:U16"/>
    <mergeCell ref="A5:C6"/>
    <mergeCell ref="I5:K6"/>
    <mergeCell ref="K14:M15"/>
    <mergeCell ref="S49:U50"/>
    <mergeCell ref="S40:U41"/>
    <mergeCell ref="Q4:U4"/>
    <mergeCell ref="A1:U2"/>
    <mergeCell ref="O33:Q34"/>
    <mergeCell ref="M51:O52"/>
    <mergeCell ref="S42:U43"/>
    <mergeCell ref="S27:U28"/>
    <mergeCell ref="P49:R50"/>
    <mergeCell ref="M4:O4"/>
    <mergeCell ref="S19:U20"/>
    <mergeCell ref="S13:U14"/>
    <mergeCell ref="S9:U10"/>
    <mergeCell ref="Q5:U6"/>
    <mergeCell ref="O41:Q42"/>
    <mergeCell ref="O22:Q23"/>
    <mergeCell ref="S24:U25"/>
    <mergeCell ref="S37:U38"/>
    <mergeCell ref="A53:J53"/>
    <mergeCell ref="A81:J81"/>
    <mergeCell ref="B25:D26"/>
    <mergeCell ref="A48:K50"/>
    <mergeCell ref="A3:U3"/>
    <mergeCell ref="K25:M26"/>
    <mergeCell ref="O28:Q29"/>
    <mergeCell ref="O37:Q38"/>
    <mergeCell ref="S21:U22"/>
    <mergeCell ref="M49:O50"/>
    <mergeCell ref="E5:G6"/>
    <mergeCell ref="K36:M37"/>
    <mergeCell ref="M5:O6"/>
    <mergeCell ref="I4:K4"/>
    <mergeCell ref="P51:R52"/>
    <mergeCell ref="A4:C4"/>
    <mergeCell ref="S45:U46"/>
    <mergeCell ref="F25:I26"/>
    <mergeCell ref="S35:U36"/>
    <mergeCell ref="S32:U33"/>
    <mergeCell ref="S51:U52"/>
  </mergeCells>
  <conditionalFormatting sqref="G55:G80">
    <cfRule type="cellIs" dxfId="3" priority="1" operator="equal">
      <formula>"Vacante"</formula>
    </cfRule>
    <cfRule type="cellIs" dxfId="2" priority="2" operator="equal">
      <formula>"Interino"</formula>
    </cfRule>
    <cfRule type="cellIs" dxfId="1" priority="3" operator="equal">
      <formula>"Cubierto"</formula>
    </cfRule>
  </conditionalFormatting>
  <conditionalFormatting sqref="J55:J80">
    <cfRule type="cellIs" dxfId="0" priority="4" operator="greaterThan">
      <formula>3</formula>
    </cfRule>
  </conditionalFormatting>
  <dataValidations count="4">
    <dataValidation type="list" sqref="Q5" xr:uid="{00000000-0002-0000-0000-000000000000}">
      <formula1>"Puesto,Responsable,Puesto + responsable"</formula1>
    </dataValidation>
    <dataValidation type="list" sqref="C55:C80" xr:uid="{00000000-0002-0000-0000-000001000000}">
      <formula1>"Gobierno,Dirección,Área,Coordinación,Rol"</formula1>
    </dataValidation>
    <dataValidation type="list" sqref="G55:G80" xr:uid="{00000000-0002-0000-0000-000002000000}">
      <formula1>"Cubierto,Vacante,Interino"</formula1>
    </dataValidation>
    <dataValidation type="list" sqref="H55:H80" xr:uid="{00000000-0002-0000-0000-000003000000}">
      <formula1>"Presencial,Híbrido,Remoto"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Organigrama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2026-04-02T06:47:09Z</dcterms:modified>
</cp:coreProperties>
</file>