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modelo registro salarial\"/>
    </mc:Choice>
  </mc:AlternateContent>
  <xr:revisionPtr revIDLastSave="0" documentId="8_{BE658CD4-DE45-46EB-87DE-8894C4913D0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icio" sheetId="1" r:id="rId1"/>
    <sheet name="Datos" sheetId="2" r:id="rId2"/>
    <sheet name="Registro retributivo" sheetId="3" r:id="rId3"/>
    <sheet name="Dashboard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18" i="4"/>
  <c r="E18" i="4"/>
  <c r="D18" i="4"/>
  <c r="C18" i="4"/>
  <c r="B18" i="4"/>
  <c r="A18" i="4"/>
  <c r="E17" i="4"/>
  <c r="D17" i="4"/>
  <c r="C17" i="4"/>
  <c r="B17" i="4"/>
  <c r="A17" i="4"/>
  <c r="D16" i="4"/>
  <c r="A16" i="4"/>
  <c r="A15" i="4"/>
  <c r="A14" i="4"/>
  <c r="E13" i="4"/>
  <c r="D13" i="4"/>
  <c r="C13" i="4"/>
  <c r="B13" i="4"/>
  <c r="A13" i="4"/>
  <c r="D12" i="4"/>
  <c r="A12" i="4"/>
  <c r="A11" i="4"/>
  <c r="E10" i="4"/>
  <c r="D10" i="4"/>
  <c r="C10" i="4"/>
  <c r="B10" i="4"/>
  <c r="A10" i="4"/>
  <c r="H6" i="4"/>
  <c r="F6" i="4"/>
  <c r="C6" i="4"/>
  <c r="B6" i="4"/>
  <c r="A6" i="4"/>
  <c r="T19" i="3"/>
  <c r="S19" i="3"/>
  <c r="P19" i="3"/>
  <c r="M19" i="3"/>
  <c r="J19" i="3"/>
  <c r="G19" i="3"/>
  <c r="D19" i="3"/>
  <c r="C19" i="3"/>
  <c r="T18" i="3"/>
  <c r="S18" i="3"/>
  <c r="P18" i="3"/>
  <c r="M18" i="3"/>
  <c r="J18" i="3"/>
  <c r="G18" i="3"/>
  <c r="D18" i="3"/>
  <c r="C18" i="3"/>
  <c r="T17" i="3"/>
  <c r="S17" i="3"/>
  <c r="P17" i="3"/>
  <c r="M17" i="3"/>
  <c r="J17" i="3"/>
  <c r="G17" i="3"/>
  <c r="D17" i="3"/>
  <c r="C17" i="3"/>
  <c r="T16" i="3"/>
  <c r="S16" i="3"/>
  <c r="P16" i="3"/>
  <c r="M16" i="3"/>
  <c r="J16" i="3"/>
  <c r="G16" i="3"/>
  <c r="D16" i="3"/>
  <c r="C16" i="3"/>
  <c r="T15" i="3"/>
  <c r="S15" i="3"/>
  <c r="P15" i="3"/>
  <c r="M15" i="3"/>
  <c r="J15" i="3"/>
  <c r="G15" i="3"/>
  <c r="D15" i="3"/>
  <c r="C15" i="3"/>
  <c r="S14" i="3"/>
  <c r="P14" i="3"/>
  <c r="M14" i="3"/>
  <c r="J14" i="3"/>
  <c r="G14" i="3"/>
  <c r="D14" i="3"/>
  <c r="C14" i="3"/>
  <c r="T14" i="3" s="1"/>
  <c r="F17" i="4" s="1"/>
  <c r="S13" i="3"/>
  <c r="P13" i="3"/>
  <c r="M13" i="3"/>
  <c r="J13" i="3"/>
  <c r="E16" i="4" s="1"/>
  <c r="G13" i="3"/>
  <c r="D13" i="3"/>
  <c r="C16" i="4" s="1"/>
  <c r="C13" i="3"/>
  <c r="B16" i="4" s="1"/>
  <c r="S12" i="3"/>
  <c r="P12" i="3"/>
  <c r="M12" i="3"/>
  <c r="J12" i="3"/>
  <c r="E15" i="4" s="1"/>
  <c r="G12" i="3"/>
  <c r="D15" i="4" s="1"/>
  <c r="D12" i="3"/>
  <c r="C15" i="4" s="1"/>
  <c r="C12" i="3"/>
  <c r="T12" i="3" s="1"/>
  <c r="F15" i="4" s="1"/>
  <c r="S11" i="3"/>
  <c r="P11" i="3"/>
  <c r="M11" i="3"/>
  <c r="J11" i="3"/>
  <c r="E14" i="4" s="1"/>
  <c r="G11" i="3"/>
  <c r="D14" i="4" s="1"/>
  <c r="D11" i="3"/>
  <c r="C14" i="4" s="1"/>
  <c r="C11" i="3"/>
  <c r="B14" i="4" s="1"/>
  <c r="S10" i="3"/>
  <c r="P10" i="3"/>
  <c r="M10" i="3"/>
  <c r="T10" i="3" s="1"/>
  <c r="F13" i="4" s="1"/>
  <c r="J10" i="3"/>
  <c r="G10" i="3"/>
  <c r="D10" i="3"/>
  <c r="C10" i="3"/>
  <c r="S9" i="3"/>
  <c r="P9" i="3"/>
  <c r="M9" i="3"/>
  <c r="J9" i="3"/>
  <c r="E12" i="4" s="1"/>
  <c r="G9" i="3"/>
  <c r="D9" i="3"/>
  <c r="C12" i="4" s="1"/>
  <c r="C9" i="3"/>
  <c r="B12" i="4" s="1"/>
  <c r="S8" i="3"/>
  <c r="P8" i="3"/>
  <c r="M8" i="3"/>
  <c r="J8" i="3"/>
  <c r="E11" i="4" s="1"/>
  <c r="G8" i="3"/>
  <c r="D11" i="4" s="1"/>
  <c r="D8" i="3"/>
  <c r="C11" i="4" s="1"/>
  <c r="C8" i="3"/>
  <c r="T8" i="3" s="1"/>
  <c r="F11" i="4" s="1"/>
  <c r="S7" i="3"/>
  <c r="P7" i="3"/>
  <c r="M7" i="3"/>
  <c r="J7" i="3"/>
  <c r="G7" i="3"/>
  <c r="D7" i="3"/>
  <c r="C7" i="3"/>
  <c r="T7" i="3" s="1"/>
  <c r="S206" i="2"/>
  <c r="T206" i="2" s="1"/>
  <c r="R206" i="2"/>
  <c r="K206" i="2"/>
  <c r="T205" i="2"/>
  <c r="S205" i="2"/>
  <c r="R205" i="2"/>
  <c r="K205" i="2"/>
  <c r="T204" i="2"/>
  <c r="S204" i="2"/>
  <c r="R204" i="2"/>
  <c r="K204" i="2"/>
  <c r="S203" i="2"/>
  <c r="T203" i="2" s="1"/>
  <c r="R203" i="2"/>
  <c r="K203" i="2"/>
  <c r="S202" i="2"/>
  <c r="T202" i="2" s="1"/>
  <c r="R202" i="2"/>
  <c r="K202" i="2"/>
  <c r="S201" i="2"/>
  <c r="T201" i="2" s="1"/>
  <c r="R201" i="2"/>
  <c r="K201" i="2"/>
  <c r="T200" i="2"/>
  <c r="S200" i="2"/>
  <c r="R200" i="2"/>
  <c r="K200" i="2"/>
  <c r="T199" i="2"/>
  <c r="S199" i="2"/>
  <c r="R199" i="2"/>
  <c r="K199" i="2"/>
  <c r="S198" i="2"/>
  <c r="T198" i="2" s="1"/>
  <c r="R198" i="2"/>
  <c r="K198" i="2"/>
  <c r="S197" i="2"/>
  <c r="T197" i="2" s="1"/>
  <c r="R197" i="2"/>
  <c r="K197" i="2"/>
  <c r="S196" i="2"/>
  <c r="T196" i="2" s="1"/>
  <c r="R196" i="2"/>
  <c r="K196" i="2"/>
  <c r="T195" i="2"/>
  <c r="S195" i="2"/>
  <c r="R195" i="2"/>
  <c r="K195" i="2"/>
  <c r="T194" i="2"/>
  <c r="S194" i="2"/>
  <c r="R194" i="2"/>
  <c r="K194" i="2"/>
  <c r="S193" i="2"/>
  <c r="T193" i="2" s="1"/>
  <c r="R193" i="2"/>
  <c r="K193" i="2"/>
  <c r="S192" i="2"/>
  <c r="T192" i="2" s="1"/>
  <c r="R192" i="2"/>
  <c r="K192" i="2"/>
  <c r="S191" i="2"/>
  <c r="T191" i="2" s="1"/>
  <c r="R191" i="2"/>
  <c r="K191" i="2"/>
  <c r="T190" i="2"/>
  <c r="S190" i="2"/>
  <c r="R190" i="2"/>
  <c r="K190" i="2"/>
  <c r="T189" i="2"/>
  <c r="S189" i="2"/>
  <c r="R189" i="2"/>
  <c r="K189" i="2"/>
  <c r="S188" i="2"/>
  <c r="T188" i="2" s="1"/>
  <c r="R188" i="2"/>
  <c r="K188" i="2"/>
  <c r="S187" i="2"/>
  <c r="T187" i="2" s="1"/>
  <c r="R187" i="2"/>
  <c r="K187" i="2"/>
  <c r="S186" i="2"/>
  <c r="T186" i="2" s="1"/>
  <c r="R186" i="2"/>
  <c r="K186" i="2"/>
  <c r="T185" i="2"/>
  <c r="S185" i="2"/>
  <c r="R185" i="2"/>
  <c r="K185" i="2"/>
  <c r="T184" i="2"/>
  <c r="S184" i="2"/>
  <c r="R184" i="2"/>
  <c r="K184" i="2"/>
  <c r="S183" i="2"/>
  <c r="T183" i="2" s="1"/>
  <c r="R183" i="2"/>
  <c r="K183" i="2"/>
  <c r="S182" i="2"/>
  <c r="T182" i="2" s="1"/>
  <c r="R182" i="2"/>
  <c r="K182" i="2"/>
  <c r="S181" i="2"/>
  <c r="T181" i="2" s="1"/>
  <c r="R181" i="2"/>
  <c r="K181" i="2"/>
  <c r="T180" i="2"/>
  <c r="S180" i="2"/>
  <c r="R180" i="2"/>
  <c r="K180" i="2"/>
  <c r="T179" i="2"/>
  <c r="S179" i="2"/>
  <c r="R179" i="2"/>
  <c r="K179" i="2"/>
  <c r="S178" i="2"/>
  <c r="T178" i="2" s="1"/>
  <c r="R178" i="2"/>
  <c r="K178" i="2"/>
  <c r="S177" i="2"/>
  <c r="T177" i="2" s="1"/>
  <c r="R177" i="2"/>
  <c r="K177" i="2"/>
  <c r="S176" i="2"/>
  <c r="T176" i="2" s="1"/>
  <c r="R176" i="2"/>
  <c r="K176" i="2"/>
  <c r="T175" i="2"/>
  <c r="S175" i="2"/>
  <c r="R175" i="2"/>
  <c r="K175" i="2"/>
  <c r="T174" i="2"/>
  <c r="S174" i="2"/>
  <c r="R174" i="2"/>
  <c r="K174" i="2"/>
  <c r="S173" i="2"/>
  <c r="T173" i="2" s="1"/>
  <c r="R173" i="2"/>
  <c r="K173" i="2"/>
  <c r="S172" i="2"/>
  <c r="T172" i="2" s="1"/>
  <c r="R172" i="2"/>
  <c r="K172" i="2"/>
  <c r="S171" i="2"/>
  <c r="T171" i="2" s="1"/>
  <c r="R171" i="2"/>
  <c r="K171" i="2"/>
  <c r="T170" i="2"/>
  <c r="S170" i="2"/>
  <c r="R170" i="2"/>
  <c r="K170" i="2"/>
  <c r="T169" i="2"/>
  <c r="S169" i="2"/>
  <c r="R169" i="2"/>
  <c r="K169" i="2"/>
  <c r="S168" i="2"/>
  <c r="T168" i="2" s="1"/>
  <c r="R168" i="2"/>
  <c r="K168" i="2"/>
  <c r="S167" i="2"/>
  <c r="T167" i="2" s="1"/>
  <c r="R167" i="2"/>
  <c r="K167" i="2"/>
  <c r="S166" i="2"/>
  <c r="T166" i="2" s="1"/>
  <c r="R166" i="2"/>
  <c r="K166" i="2"/>
  <c r="T165" i="2"/>
  <c r="S165" i="2"/>
  <c r="R165" i="2"/>
  <c r="K165" i="2"/>
  <c r="T164" i="2"/>
  <c r="S164" i="2"/>
  <c r="R164" i="2"/>
  <c r="K164" i="2"/>
  <c r="S163" i="2"/>
  <c r="T163" i="2" s="1"/>
  <c r="R163" i="2"/>
  <c r="K163" i="2"/>
  <c r="S162" i="2"/>
  <c r="T162" i="2" s="1"/>
  <c r="R162" i="2"/>
  <c r="K162" i="2"/>
  <c r="S161" i="2"/>
  <c r="T161" i="2" s="1"/>
  <c r="R161" i="2"/>
  <c r="K161" i="2"/>
  <c r="T160" i="2"/>
  <c r="S160" i="2"/>
  <c r="R160" i="2"/>
  <c r="K160" i="2"/>
  <c r="T159" i="2"/>
  <c r="S159" i="2"/>
  <c r="R159" i="2"/>
  <c r="K159" i="2"/>
  <c r="S158" i="2"/>
  <c r="T158" i="2" s="1"/>
  <c r="R158" i="2"/>
  <c r="K158" i="2"/>
  <c r="S157" i="2"/>
  <c r="T157" i="2" s="1"/>
  <c r="R157" i="2"/>
  <c r="K157" i="2"/>
  <c r="S156" i="2"/>
  <c r="T156" i="2" s="1"/>
  <c r="R156" i="2"/>
  <c r="K156" i="2"/>
  <c r="T155" i="2"/>
  <c r="S155" i="2"/>
  <c r="R155" i="2"/>
  <c r="K155" i="2"/>
  <c r="T154" i="2"/>
  <c r="S154" i="2"/>
  <c r="R154" i="2"/>
  <c r="K154" i="2"/>
  <c r="S153" i="2"/>
  <c r="T153" i="2" s="1"/>
  <c r="R153" i="2"/>
  <c r="K153" i="2"/>
  <c r="S152" i="2"/>
  <c r="T152" i="2" s="1"/>
  <c r="R152" i="2"/>
  <c r="K152" i="2"/>
  <c r="S151" i="2"/>
  <c r="T151" i="2" s="1"/>
  <c r="R151" i="2"/>
  <c r="K151" i="2"/>
  <c r="T150" i="2"/>
  <c r="S150" i="2"/>
  <c r="R150" i="2"/>
  <c r="K150" i="2"/>
  <c r="T149" i="2"/>
  <c r="S149" i="2"/>
  <c r="R149" i="2"/>
  <c r="K149" i="2"/>
  <c r="S148" i="2"/>
  <c r="T148" i="2" s="1"/>
  <c r="R148" i="2"/>
  <c r="K148" i="2"/>
  <c r="S147" i="2"/>
  <c r="T147" i="2" s="1"/>
  <c r="R147" i="2"/>
  <c r="K147" i="2"/>
  <c r="S146" i="2"/>
  <c r="T146" i="2" s="1"/>
  <c r="R146" i="2"/>
  <c r="K146" i="2"/>
  <c r="T145" i="2"/>
  <c r="S145" i="2"/>
  <c r="R145" i="2"/>
  <c r="K145" i="2"/>
  <c r="T144" i="2"/>
  <c r="S144" i="2"/>
  <c r="R144" i="2"/>
  <c r="K144" i="2"/>
  <c r="S143" i="2"/>
  <c r="T143" i="2" s="1"/>
  <c r="R143" i="2"/>
  <c r="K143" i="2"/>
  <c r="S142" i="2"/>
  <c r="T142" i="2" s="1"/>
  <c r="R142" i="2"/>
  <c r="K142" i="2"/>
  <c r="S141" i="2"/>
  <c r="T141" i="2" s="1"/>
  <c r="R141" i="2"/>
  <c r="K141" i="2"/>
  <c r="T140" i="2"/>
  <c r="S140" i="2"/>
  <c r="R140" i="2"/>
  <c r="K140" i="2"/>
  <c r="T139" i="2"/>
  <c r="S139" i="2"/>
  <c r="R139" i="2"/>
  <c r="K139" i="2"/>
  <c r="S138" i="2"/>
  <c r="T138" i="2" s="1"/>
  <c r="R138" i="2"/>
  <c r="K138" i="2"/>
  <c r="S137" i="2"/>
  <c r="T137" i="2" s="1"/>
  <c r="R137" i="2"/>
  <c r="K137" i="2"/>
  <c r="S136" i="2"/>
  <c r="T136" i="2" s="1"/>
  <c r="R136" i="2"/>
  <c r="K136" i="2"/>
  <c r="T135" i="2"/>
  <c r="S135" i="2"/>
  <c r="R135" i="2"/>
  <c r="K135" i="2"/>
  <c r="T134" i="2"/>
  <c r="S134" i="2"/>
  <c r="R134" i="2"/>
  <c r="K134" i="2"/>
  <c r="S133" i="2"/>
  <c r="T133" i="2" s="1"/>
  <c r="R133" i="2"/>
  <c r="K133" i="2"/>
  <c r="S132" i="2"/>
  <c r="T132" i="2" s="1"/>
  <c r="R132" i="2"/>
  <c r="K132" i="2"/>
  <c r="S131" i="2"/>
  <c r="T131" i="2" s="1"/>
  <c r="R131" i="2"/>
  <c r="K131" i="2"/>
  <c r="T130" i="2"/>
  <c r="S130" i="2"/>
  <c r="R130" i="2"/>
  <c r="K130" i="2"/>
  <c r="T129" i="2"/>
  <c r="S129" i="2"/>
  <c r="R129" i="2"/>
  <c r="K129" i="2"/>
  <c r="S128" i="2"/>
  <c r="T128" i="2" s="1"/>
  <c r="R128" i="2"/>
  <c r="K128" i="2"/>
  <c r="S127" i="2"/>
  <c r="T127" i="2" s="1"/>
  <c r="R127" i="2"/>
  <c r="K127" i="2"/>
  <c r="S126" i="2"/>
  <c r="T126" i="2" s="1"/>
  <c r="R126" i="2"/>
  <c r="K126" i="2"/>
  <c r="T125" i="2"/>
  <c r="S125" i="2"/>
  <c r="R125" i="2"/>
  <c r="K125" i="2"/>
  <c r="T124" i="2"/>
  <c r="S124" i="2"/>
  <c r="R124" i="2"/>
  <c r="K124" i="2"/>
  <c r="S123" i="2"/>
  <c r="T123" i="2" s="1"/>
  <c r="R123" i="2"/>
  <c r="K123" i="2"/>
  <c r="S122" i="2"/>
  <c r="T122" i="2" s="1"/>
  <c r="R122" i="2"/>
  <c r="K122" i="2"/>
  <c r="S121" i="2"/>
  <c r="T121" i="2" s="1"/>
  <c r="R121" i="2"/>
  <c r="K121" i="2"/>
  <c r="T120" i="2"/>
  <c r="S120" i="2"/>
  <c r="R120" i="2"/>
  <c r="K120" i="2"/>
  <c r="T119" i="2"/>
  <c r="S119" i="2"/>
  <c r="R119" i="2"/>
  <c r="K119" i="2"/>
  <c r="S118" i="2"/>
  <c r="T118" i="2" s="1"/>
  <c r="R118" i="2"/>
  <c r="K118" i="2"/>
  <c r="S117" i="2"/>
  <c r="T117" i="2" s="1"/>
  <c r="R117" i="2"/>
  <c r="K117" i="2"/>
  <c r="S116" i="2"/>
  <c r="T116" i="2" s="1"/>
  <c r="R116" i="2"/>
  <c r="K116" i="2"/>
  <c r="T115" i="2"/>
  <c r="S115" i="2"/>
  <c r="R115" i="2"/>
  <c r="K115" i="2"/>
  <c r="T114" i="2"/>
  <c r="S114" i="2"/>
  <c r="R114" i="2"/>
  <c r="K114" i="2"/>
  <c r="S113" i="2"/>
  <c r="T113" i="2" s="1"/>
  <c r="R113" i="2"/>
  <c r="K113" i="2"/>
  <c r="S112" i="2"/>
  <c r="T112" i="2" s="1"/>
  <c r="R112" i="2"/>
  <c r="K112" i="2"/>
  <c r="S111" i="2"/>
  <c r="T111" i="2" s="1"/>
  <c r="R111" i="2"/>
  <c r="K111" i="2"/>
  <c r="T110" i="2"/>
  <c r="S110" i="2"/>
  <c r="R110" i="2"/>
  <c r="K110" i="2"/>
  <c r="T109" i="2"/>
  <c r="S109" i="2"/>
  <c r="R109" i="2"/>
  <c r="K109" i="2"/>
  <c r="S108" i="2"/>
  <c r="T108" i="2" s="1"/>
  <c r="R108" i="2"/>
  <c r="K108" i="2"/>
  <c r="S107" i="2"/>
  <c r="T107" i="2" s="1"/>
  <c r="R107" i="2"/>
  <c r="K107" i="2"/>
  <c r="S106" i="2"/>
  <c r="T106" i="2" s="1"/>
  <c r="R106" i="2"/>
  <c r="K106" i="2"/>
  <c r="T105" i="2"/>
  <c r="S105" i="2"/>
  <c r="R105" i="2"/>
  <c r="K105" i="2"/>
  <c r="T104" i="2"/>
  <c r="S104" i="2"/>
  <c r="R104" i="2"/>
  <c r="K104" i="2"/>
  <c r="S103" i="2"/>
  <c r="T103" i="2" s="1"/>
  <c r="R103" i="2"/>
  <c r="K103" i="2"/>
  <c r="S102" i="2"/>
  <c r="T102" i="2" s="1"/>
  <c r="R102" i="2"/>
  <c r="K102" i="2"/>
  <c r="S101" i="2"/>
  <c r="T101" i="2" s="1"/>
  <c r="R101" i="2"/>
  <c r="K101" i="2"/>
  <c r="T100" i="2"/>
  <c r="S100" i="2"/>
  <c r="R100" i="2"/>
  <c r="K100" i="2"/>
  <c r="T99" i="2"/>
  <c r="S99" i="2"/>
  <c r="R99" i="2"/>
  <c r="K99" i="2"/>
  <c r="S98" i="2"/>
  <c r="T98" i="2" s="1"/>
  <c r="R98" i="2"/>
  <c r="K98" i="2"/>
  <c r="S97" i="2"/>
  <c r="T97" i="2" s="1"/>
  <c r="R97" i="2"/>
  <c r="K97" i="2"/>
  <c r="S96" i="2"/>
  <c r="T96" i="2" s="1"/>
  <c r="R96" i="2"/>
  <c r="K96" i="2"/>
  <c r="T95" i="2"/>
  <c r="S95" i="2"/>
  <c r="R95" i="2"/>
  <c r="K95" i="2"/>
  <c r="T94" i="2"/>
  <c r="S94" i="2"/>
  <c r="R94" i="2"/>
  <c r="K94" i="2"/>
  <c r="S93" i="2"/>
  <c r="T93" i="2" s="1"/>
  <c r="R93" i="2"/>
  <c r="K93" i="2"/>
  <c r="S92" i="2"/>
  <c r="T92" i="2" s="1"/>
  <c r="R92" i="2"/>
  <c r="K92" i="2"/>
  <c r="S91" i="2"/>
  <c r="T91" i="2" s="1"/>
  <c r="R91" i="2"/>
  <c r="K91" i="2"/>
  <c r="T90" i="2"/>
  <c r="S90" i="2"/>
  <c r="R90" i="2"/>
  <c r="K90" i="2"/>
  <c r="T89" i="2"/>
  <c r="S89" i="2"/>
  <c r="R89" i="2"/>
  <c r="K89" i="2"/>
  <c r="S88" i="2"/>
  <c r="T88" i="2" s="1"/>
  <c r="R88" i="2"/>
  <c r="K88" i="2"/>
  <c r="S87" i="2"/>
  <c r="T87" i="2" s="1"/>
  <c r="R87" i="2"/>
  <c r="K87" i="2"/>
  <c r="S86" i="2"/>
  <c r="T86" i="2" s="1"/>
  <c r="R86" i="2"/>
  <c r="K86" i="2"/>
  <c r="T85" i="2"/>
  <c r="S85" i="2"/>
  <c r="R85" i="2"/>
  <c r="K85" i="2"/>
  <c r="T84" i="2"/>
  <c r="S84" i="2"/>
  <c r="R84" i="2"/>
  <c r="K84" i="2"/>
  <c r="S83" i="2"/>
  <c r="T83" i="2" s="1"/>
  <c r="R83" i="2"/>
  <c r="K83" i="2"/>
  <c r="S82" i="2"/>
  <c r="T82" i="2" s="1"/>
  <c r="R82" i="2"/>
  <c r="K82" i="2"/>
  <c r="S81" i="2"/>
  <c r="T81" i="2" s="1"/>
  <c r="R81" i="2"/>
  <c r="K81" i="2"/>
  <c r="T80" i="2"/>
  <c r="S80" i="2"/>
  <c r="R80" i="2"/>
  <c r="K80" i="2"/>
  <c r="T79" i="2"/>
  <c r="S79" i="2"/>
  <c r="R79" i="2"/>
  <c r="K79" i="2"/>
  <c r="S78" i="2"/>
  <c r="T78" i="2" s="1"/>
  <c r="R78" i="2"/>
  <c r="K78" i="2"/>
  <c r="S77" i="2"/>
  <c r="T77" i="2" s="1"/>
  <c r="R77" i="2"/>
  <c r="K77" i="2"/>
  <c r="S76" i="2"/>
  <c r="T76" i="2" s="1"/>
  <c r="R76" i="2"/>
  <c r="K76" i="2"/>
  <c r="T75" i="2"/>
  <c r="S75" i="2"/>
  <c r="R75" i="2"/>
  <c r="K75" i="2"/>
  <c r="T74" i="2"/>
  <c r="S74" i="2"/>
  <c r="R74" i="2"/>
  <c r="K74" i="2"/>
  <c r="S73" i="2"/>
  <c r="T73" i="2" s="1"/>
  <c r="R73" i="2"/>
  <c r="K73" i="2"/>
  <c r="S72" i="2"/>
  <c r="T72" i="2" s="1"/>
  <c r="R72" i="2"/>
  <c r="K72" i="2"/>
  <c r="S71" i="2"/>
  <c r="T71" i="2" s="1"/>
  <c r="R71" i="2"/>
  <c r="K71" i="2"/>
  <c r="T70" i="2"/>
  <c r="S70" i="2"/>
  <c r="R70" i="2"/>
  <c r="K70" i="2"/>
  <c r="T69" i="2"/>
  <c r="S69" i="2"/>
  <c r="R69" i="2"/>
  <c r="K69" i="2"/>
  <c r="S68" i="2"/>
  <c r="T68" i="2" s="1"/>
  <c r="R68" i="2"/>
  <c r="K68" i="2"/>
  <c r="S67" i="2"/>
  <c r="T67" i="2" s="1"/>
  <c r="R67" i="2"/>
  <c r="K67" i="2"/>
  <c r="S66" i="2"/>
  <c r="T66" i="2" s="1"/>
  <c r="R66" i="2"/>
  <c r="K66" i="2"/>
  <c r="T65" i="2"/>
  <c r="S65" i="2"/>
  <c r="R65" i="2"/>
  <c r="K65" i="2"/>
  <c r="T64" i="2"/>
  <c r="S64" i="2"/>
  <c r="R64" i="2"/>
  <c r="K64" i="2"/>
  <c r="S63" i="2"/>
  <c r="T63" i="2" s="1"/>
  <c r="R63" i="2"/>
  <c r="K63" i="2"/>
  <c r="S62" i="2"/>
  <c r="T62" i="2" s="1"/>
  <c r="R62" i="2"/>
  <c r="K62" i="2"/>
  <c r="S61" i="2"/>
  <c r="T61" i="2" s="1"/>
  <c r="R61" i="2"/>
  <c r="K61" i="2"/>
  <c r="T60" i="2"/>
  <c r="S60" i="2"/>
  <c r="R60" i="2"/>
  <c r="K60" i="2"/>
  <c r="T59" i="2"/>
  <c r="S59" i="2"/>
  <c r="R59" i="2"/>
  <c r="K59" i="2"/>
  <c r="S58" i="2"/>
  <c r="T58" i="2" s="1"/>
  <c r="R58" i="2"/>
  <c r="K58" i="2"/>
  <c r="S57" i="2"/>
  <c r="T57" i="2" s="1"/>
  <c r="R57" i="2"/>
  <c r="K57" i="2"/>
  <c r="S56" i="2"/>
  <c r="T56" i="2" s="1"/>
  <c r="R56" i="2"/>
  <c r="K56" i="2"/>
  <c r="T55" i="2"/>
  <c r="S55" i="2"/>
  <c r="R55" i="2"/>
  <c r="K55" i="2"/>
  <c r="T54" i="2"/>
  <c r="S54" i="2"/>
  <c r="R54" i="2"/>
  <c r="K54" i="2"/>
  <c r="S53" i="2"/>
  <c r="T53" i="2" s="1"/>
  <c r="R53" i="2"/>
  <c r="K53" i="2"/>
  <c r="S52" i="2"/>
  <c r="T52" i="2" s="1"/>
  <c r="R52" i="2"/>
  <c r="K52" i="2"/>
  <c r="S51" i="2"/>
  <c r="T51" i="2" s="1"/>
  <c r="R51" i="2"/>
  <c r="K51" i="2"/>
  <c r="T50" i="2"/>
  <c r="S50" i="2"/>
  <c r="R50" i="2"/>
  <c r="K50" i="2"/>
  <c r="T49" i="2"/>
  <c r="S49" i="2"/>
  <c r="R49" i="2"/>
  <c r="K49" i="2"/>
  <c r="S48" i="2"/>
  <c r="T48" i="2" s="1"/>
  <c r="R48" i="2"/>
  <c r="K48" i="2"/>
  <c r="S47" i="2"/>
  <c r="T47" i="2" s="1"/>
  <c r="R47" i="2"/>
  <c r="K47" i="2"/>
  <c r="S46" i="2"/>
  <c r="T46" i="2" s="1"/>
  <c r="R46" i="2"/>
  <c r="K46" i="2"/>
  <c r="T45" i="2"/>
  <c r="S45" i="2"/>
  <c r="R45" i="2"/>
  <c r="K45" i="2"/>
  <c r="T44" i="2"/>
  <c r="S44" i="2"/>
  <c r="R44" i="2"/>
  <c r="K44" i="2"/>
  <c r="S43" i="2"/>
  <c r="T43" i="2" s="1"/>
  <c r="R43" i="2"/>
  <c r="K43" i="2"/>
  <c r="S42" i="2"/>
  <c r="T42" i="2" s="1"/>
  <c r="R42" i="2"/>
  <c r="K42" i="2"/>
  <c r="R41" i="2"/>
  <c r="S41" i="2" s="1"/>
  <c r="T41" i="2" s="1"/>
  <c r="K41" i="2"/>
  <c r="R40" i="2"/>
  <c r="S40" i="2" s="1"/>
  <c r="T40" i="2" s="1"/>
  <c r="K40" i="2"/>
  <c r="R39" i="2"/>
  <c r="S39" i="2" s="1"/>
  <c r="T39" i="2" s="1"/>
  <c r="K39" i="2"/>
  <c r="R38" i="2"/>
  <c r="S38" i="2" s="1"/>
  <c r="T38" i="2" s="1"/>
  <c r="K38" i="2"/>
  <c r="R37" i="2"/>
  <c r="S37" i="2" s="1"/>
  <c r="T37" i="2" s="1"/>
  <c r="K37" i="2"/>
  <c r="R36" i="2"/>
  <c r="S36" i="2" s="1"/>
  <c r="T36" i="2" s="1"/>
  <c r="K36" i="2"/>
  <c r="R35" i="2"/>
  <c r="S35" i="2" s="1"/>
  <c r="T35" i="2" s="1"/>
  <c r="K35" i="2"/>
  <c r="R34" i="2"/>
  <c r="S34" i="2" s="1"/>
  <c r="T34" i="2" s="1"/>
  <c r="K34" i="2"/>
  <c r="R33" i="2"/>
  <c r="S33" i="2" s="1"/>
  <c r="T33" i="2" s="1"/>
  <c r="K33" i="2"/>
  <c r="R32" i="2"/>
  <c r="S32" i="2" s="1"/>
  <c r="T32" i="2" s="1"/>
  <c r="K32" i="2"/>
  <c r="R31" i="2"/>
  <c r="S31" i="2" s="1"/>
  <c r="T31" i="2" s="1"/>
  <c r="K31" i="2"/>
  <c r="R30" i="2"/>
  <c r="S30" i="2" s="1"/>
  <c r="T30" i="2" s="1"/>
  <c r="K30" i="2"/>
  <c r="R29" i="2"/>
  <c r="S29" i="2" s="1"/>
  <c r="T29" i="2" s="1"/>
  <c r="K29" i="2"/>
  <c r="R28" i="2"/>
  <c r="S28" i="2" s="1"/>
  <c r="T28" i="2" s="1"/>
  <c r="K28" i="2"/>
  <c r="R27" i="2"/>
  <c r="S27" i="2" s="1"/>
  <c r="T27" i="2" s="1"/>
  <c r="K27" i="2"/>
  <c r="R26" i="2"/>
  <c r="S26" i="2" s="1"/>
  <c r="T26" i="2" s="1"/>
  <c r="K26" i="2"/>
  <c r="R25" i="2"/>
  <c r="S25" i="2" s="1"/>
  <c r="T25" i="2" s="1"/>
  <c r="K25" i="2"/>
  <c r="R24" i="2"/>
  <c r="S24" i="2" s="1"/>
  <c r="T24" i="2" s="1"/>
  <c r="K24" i="2"/>
  <c r="R23" i="2"/>
  <c r="S23" i="2" s="1"/>
  <c r="T23" i="2" s="1"/>
  <c r="K23" i="2"/>
  <c r="R22" i="2"/>
  <c r="S22" i="2" s="1"/>
  <c r="T22" i="2" s="1"/>
  <c r="K22" i="2"/>
  <c r="R21" i="2"/>
  <c r="S21" i="2" s="1"/>
  <c r="T21" i="2" s="1"/>
  <c r="K21" i="2"/>
  <c r="R20" i="2"/>
  <c r="S20" i="2" s="1"/>
  <c r="T20" i="2" s="1"/>
  <c r="K20" i="2"/>
  <c r="R19" i="2"/>
  <c r="S19" i="2" s="1"/>
  <c r="T19" i="2" s="1"/>
  <c r="K19" i="2"/>
  <c r="R18" i="2"/>
  <c r="S18" i="2" s="1"/>
  <c r="T18" i="2" s="1"/>
  <c r="K18" i="2"/>
  <c r="R17" i="2"/>
  <c r="S17" i="2" s="1"/>
  <c r="T17" i="2" s="1"/>
  <c r="K17" i="2"/>
  <c r="R16" i="2"/>
  <c r="S16" i="2" s="1"/>
  <c r="T16" i="2" s="1"/>
  <c r="K16" i="2"/>
  <c r="R15" i="2"/>
  <c r="S15" i="2" s="1"/>
  <c r="T15" i="2" s="1"/>
  <c r="K15" i="2"/>
  <c r="R14" i="2"/>
  <c r="S14" i="2" s="1"/>
  <c r="T14" i="2" s="1"/>
  <c r="K14" i="2"/>
  <c r="R13" i="2"/>
  <c r="S13" i="2" s="1"/>
  <c r="T13" i="2" s="1"/>
  <c r="K13" i="2"/>
  <c r="R12" i="2"/>
  <c r="S12" i="2" s="1"/>
  <c r="T12" i="2" s="1"/>
  <c r="K12" i="2"/>
  <c r="R11" i="2"/>
  <c r="S11" i="2" s="1"/>
  <c r="T11" i="2" s="1"/>
  <c r="K11" i="2"/>
  <c r="R10" i="2"/>
  <c r="S10" i="2" s="1"/>
  <c r="T10" i="2" s="1"/>
  <c r="K10" i="2"/>
  <c r="R9" i="2"/>
  <c r="S9" i="2" s="1"/>
  <c r="T9" i="2" s="1"/>
  <c r="K9" i="2"/>
  <c r="R8" i="2"/>
  <c r="S8" i="2" s="1"/>
  <c r="T8" i="2" s="1"/>
  <c r="K8" i="2"/>
  <c r="R7" i="2"/>
  <c r="S7" i="2" s="1"/>
  <c r="T7" i="2" s="1"/>
  <c r="K7" i="2"/>
  <c r="F10" i="4" l="1"/>
  <c r="G6" i="4"/>
  <c r="B11" i="4"/>
  <c r="T11" i="3"/>
  <c r="F14" i="4" s="1"/>
  <c r="T13" i="3"/>
  <c r="F16" i="4" s="1"/>
  <c r="T9" i="3"/>
  <c r="F12" i="4" s="1"/>
  <c r="B15" i="4"/>
</calcChain>
</file>

<file path=xl/sharedStrings.xml><?xml version="1.0" encoding="utf-8"?>
<sst xmlns="http://schemas.openxmlformats.org/spreadsheetml/2006/main" count="398" uniqueCount="158">
  <si>
    <t>Modelo registro salarial Excel gratis</t>
  </si>
  <si>
    <t>Plantilla funcional para registrar retribuciones, calcular medias y medianas por sexo, y detectar brechas por puesto de igual valor. Los datos incluidos son ficticios y sirven como ejemplo.</t>
  </si>
  <si>
    <t>Empresa</t>
  </si>
  <si>
    <t>Nebula Servicios Digitales S.L.</t>
  </si>
  <si>
    <t>Cómo usarla</t>
  </si>
  <si>
    <t>CIF/NIF</t>
  </si>
  <si>
    <t>B00000000</t>
  </si>
  <si>
    <t>1</t>
  </si>
  <si>
    <t>Edita los datos de empresa y el año de referencia en esta hoja.</t>
  </si>
  <si>
    <t>Convenio / referencia</t>
  </si>
  <si>
    <t>Convenio ejemplo de oficinas y servicios</t>
  </si>
  <si>
    <t>2</t>
  </si>
  <si>
    <t>Actualiza la hoja Datos: sexo, grupo, puesto de igual valor, jornada e importes realmente percibidos.</t>
  </si>
  <si>
    <t>Año de referencia</t>
  </si>
  <si>
    <t>3</t>
  </si>
  <si>
    <t>No borres las columnas calculadas: meses, complementos, total anual y normalizado.</t>
  </si>
  <si>
    <t>Responsable</t>
  </si>
  <si>
    <t>Departamento de RR. HH.</t>
  </si>
  <si>
    <t>4</t>
  </si>
  <si>
    <t>Revisa la hoja Registro retributivo: muestra medias, medianas, brechas y alertas.</t>
  </si>
  <si>
    <t>Umbral de revisión</t>
  </si>
  <si>
    <t>5</t>
  </si>
  <si>
    <t>Usa Dashboard para tener una lectura rápida de los puestos con revisión.</t>
  </si>
  <si>
    <t>Fecha de elaboración</t>
  </si>
  <si>
    <t>Nota</t>
  </si>
  <si>
    <t>La brecha positiva indica que la media masculina supera la femenina; la negativa indica lo contrario.</t>
  </si>
  <si>
    <t>Versión</t>
  </si>
  <si>
    <t>Ejemplo editable</t>
  </si>
  <si>
    <t>Aviso</t>
  </si>
  <si>
    <t>Plantilla orientativa; adapta criterios y conceptos a tu empresa antes de usarla.</t>
  </si>
  <si>
    <t>Datos de personas trabajadoras</t>
  </si>
  <si>
    <t>Introduce aquí la información retributiva real del periodo. Las columnas en gris se calculan automáticamente.</t>
  </si>
  <si>
    <t>ID</t>
  </si>
  <si>
    <t>Sexo</t>
  </si>
  <si>
    <t>Grupo profesional</t>
  </si>
  <si>
    <t>Categoría / puesto</t>
  </si>
  <si>
    <t>Puesto de igual valor</t>
  </si>
  <si>
    <t>Departamento</t>
  </si>
  <si>
    <t>Tipo contrato</t>
  </si>
  <si>
    <t>Jornada</t>
  </si>
  <si>
    <t>Fecha inicio</t>
  </si>
  <si>
    <t>Fecha fin</t>
  </si>
  <si>
    <t>Meses computados</t>
  </si>
  <si>
    <t>Salario base anual</t>
  </si>
  <si>
    <t>Complemento puesto</t>
  </si>
  <si>
    <t>Complemento antigüedad</t>
  </si>
  <si>
    <t>Complemento variable</t>
  </si>
  <si>
    <t>Horas extra/compl.</t>
  </si>
  <si>
    <t>Percepciones extrasalariales</t>
  </si>
  <si>
    <t>Total complementos salariales</t>
  </si>
  <si>
    <t>Total retribución anual</t>
  </si>
  <si>
    <t>Retribución normalizada 100%</t>
  </si>
  <si>
    <t>Observaciones</t>
  </si>
  <si>
    <t>P001</t>
  </si>
  <si>
    <t>Mujer</t>
  </si>
  <si>
    <t>Grupo 1 Dirección</t>
  </si>
  <si>
    <t>Dirección operaciones</t>
  </si>
  <si>
    <t>Dirección de operaciones</t>
  </si>
  <si>
    <t>Operaciones</t>
  </si>
  <si>
    <t>Indefinido</t>
  </si>
  <si>
    <t>Ejemplo ficticio</t>
  </si>
  <si>
    <t>P002</t>
  </si>
  <si>
    <t>Hombre</t>
  </si>
  <si>
    <t>P003</t>
  </si>
  <si>
    <t>Grupo 2 Mandos intermedios</t>
  </si>
  <si>
    <t>Coordinación proyectos</t>
  </si>
  <si>
    <t>Coordinación de proyectos</t>
  </si>
  <si>
    <t>Proyectos</t>
  </si>
  <si>
    <t>P004</t>
  </si>
  <si>
    <t>P005</t>
  </si>
  <si>
    <t>P006</t>
  </si>
  <si>
    <t>P007</t>
  </si>
  <si>
    <t>Grupo 3 Técnicos</t>
  </si>
  <si>
    <t>Analista de datos</t>
  </si>
  <si>
    <t>Datos</t>
  </si>
  <si>
    <t>P008</t>
  </si>
  <si>
    <t>Jornada parcial</t>
  </si>
  <si>
    <t>P009</t>
  </si>
  <si>
    <t>Temporal</t>
  </si>
  <si>
    <t>P010</t>
  </si>
  <si>
    <t>P011</t>
  </si>
  <si>
    <t>P012</t>
  </si>
  <si>
    <t>P013</t>
  </si>
  <si>
    <t>Grupo 4 Administración</t>
  </si>
  <si>
    <t>Administración general</t>
  </si>
  <si>
    <t>Administración</t>
  </si>
  <si>
    <t>P014</t>
  </si>
  <si>
    <t>P015</t>
  </si>
  <si>
    <t>Alta durante el periodo</t>
  </si>
  <si>
    <t>P016</t>
  </si>
  <si>
    <t>P017</t>
  </si>
  <si>
    <t>P018</t>
  </si>
  <si>
    <t>Grupo 5 Operaciones</t>
  </si>
  <si>
    <t>Atención al cliente</t>
  </si>
  <si>
    <t>Cliente</t>
  </si>
  <si>
    <t>P019</t>
  </si>
  <si>
    <t>P020</t>
  </si>
  <si>
    <t>P021</t>
  </si>
  <si>
    <t>P022</t>
  </si>
  <si>
    <t>P023</t>
  </si>
  <si>
    <t>P024</t>
  </si>
  <si>
    <t>Técnico soporte</t>
  </si>
  <si>
    <t>Soporte</t>
  </si>
  <si>
    <t>P025</t>
  </si>
  <si>
    <t>P026</t>
  </si>
  <si>
    <t>Más horas extra en ejemplo</t>
  </si>
  <si>
    <t>P027</t>
  </si>
  <si>
    <t>P028</t>
  </si>
  <si>
    <t>P029</t>
  </si>
  <si>
    <t>Logística</t>
  </si>
  <si>
    <t>P030</t>
  </si>
  <si>
    <t>P031</t>
  </si>
  <si>
    <t>Más plus nocturnidad/horas en ejemplo</t>
  </si>
  <si>
    <t>P032</t>
  </si>
  <si>
    <t>P033</t>
  </si>
  <si>
    <t>Diseño UX</t>
  </si>
  <si>
    <t>Producto</t>
  </si>
  <si>
    <t>P034</t>
  </si>
  <si>
    <t>P035</t>
  </si>
  <si>
    <t>Registro retributivo por puesto de igual valor</t>
  </si>
  <si>
    <t>Cálculo automático de medias, medianas y brechas por sexo. La brecha se calcula como (hombres - mujeres) / hombres.</t>
  </si>
  <si>
    <t>Nº mujeres</t>
  </si>
  <si>
    <t>Nº hombres</t>
  </si>
  <si>
    <t>Media total mujeres</t>
  </si>
  <si>
    <t>Media total hombres</t>
  </si>
  <si>
    <t>Brecha media total</t>
  </si>
  <si>
    <t>Mediana total mujeres</t>
  </si>
  <si>
    <t>Mediana total hombres</t>
  </si>
  <si>
    <t>Brecha mediana total</t>
  </si>
  <si>
    <t>Media salario base mujeres</t>
  </si>
  <si>
    <t>Media salario base hombres</t>
  </si>
  <si>
    <t>Brecha salario base</t>
  </si>
  <si>
    <t>Media complementos mujeres</t>
  </si>
  <si>
    <t>Media complementos hombres</t>
  </si>
  <si>
    <t>Brecha complementos</t>
  </si>
  <si>
    <t>Media extrasalarial mujeres</t>
  </si>
  <si>
    <t>Media extrasalarial hombres</t>
  </si>
  <si>
    <t>Brecha extrasalarial</t>
  </si>
  <si>
    <t>Alerta</t>
  </si>
  <si>
    <t>Justificación / acción propuesta</t>
  </si>
  <si>
    <t>Muestra ficticia reducida; revisar criterios de variable y complementos.</t>
  </si>
  <si>
    <t>Diferencias ligadas a antigüedad y variable en el ejemplo.</t>
  </si>
  <si>
    <t>Sin desviación relevante en el ejemplo.</t>
  </si>
  <si>
    <t>Revisar efecto de jornadas parciales y altas del año.</t>
  </si>
  <si>
    <t>Revisar horas extra y disponibilidad en el ejemplo.</t>
  </si>
  <si>
    <t>Revisar pluses y horas extraordinarias en el ejemplo.</t>
  </si>
  <si>
    <t>Muestra con menor representación masculina; ampliar datos antes de concluir.</t>
  </si>
  <si>
    <t>Dashboard registro salarial</t>
  </si>
  <si>
    <t>Resumen automático del ejemplo. Actualiza la hoja Datos y revisa las alertas del Registro retributivo.</t>
  </si>
  <si>
    <t>Personas</t>
  </si>
  <si>
    <t>Mujeres</t>
  </si>
  <si>
    <t>Hombres</t>
  </si>
  <si>
    <t>Brecha general</t>
  </si>
  <si>
    <t>Puestos con alerta</t>
  </si>
  <si>
    <t>Umbral</t>
  </si>
  <si>
    <t>Estado</t>
  </si>
  <si>
    <t>Lectura rápida</t>
  </si>
  <si>
    <t>Los puestos marcados como Revisar superan el umbral configurado en Inicio para alguna media o mediana. El análisis debe contrastarse con criterios objetivos: antigüedad, jornada, horas extra, responsabilidad, variable, disponibilidad, formación o cualquier otro factor documentable.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</si>
</sst>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\ \€"/>
    <numFmt numFmtId="166" formatCode="0.0%"/>
  </numFmts>
  <fonts count="9">
    <font>
      <sz val="11"/>
      <name val="Carlito"/>
    </font>
    <font>
      <b/>
      <sz val="18"/>
      <color rgb="FF1F2933"/>
      <name val="Carlito"/>
    </font>
    <font>
      <sz val="11"/>
      <color rgb="FF1F2933"/>
      <name val="Carlito"/>
    </font>
    <font>
      <b/>
      <sz val="11"/>
      <color rgb="FF1F2933"/>
      <name val="Carlito"/>
    </font>
    <font>
      <b/>
      <sz val="13"/>
      <color rgb="FF1F2933"/>
      <name val="Carlito"/>
    </font>
    <font>
      <b/>
      <sz val="11"/>
      <name val="Carlito"/>
    </font>
    <font>
      <b/>
      <sz val="17"/>
      <color rgb="FF1F2933"/>
      <name val="Carlito"/>
    </font>
    <font>
      <b/>
      <sz val="11"/>
      <color rgb="FFFFFFFF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DCEAF3"/>
      </patternFill>
    </fill>
    <fill>
      <patternFill patternType="solid">
        <fgColor rgb="FFEAF4FF"/>
      </patternFill>
    </fill>
    <fill>
      <patternFill patternType="solid">
        <fgColor rgb="FFF4F6F7"/>
      </patternFill>
    </fill>
    <fill>
      <patternFill patternType="solid">
        <fgColor rgb="FF2F5D7C"/>
      </patternFill>
    </fill>
    <fill>
      <patternFill patternType="solid">
        <fgColor rgb="FFF3F4F6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0" fillId="3" borderId="0" xfId="1" applyFont="1" applyFill="1" applyAlignment="1">
      <alignment vertical="center"/>
    </xf>
    <xf numFmtId="0" fontId="0" fillId="4" borderId="0" xfId="1" applyFont="1" applyFill="1" applyAlignment="1">
      <alignment vertical="center" wrapText="1"/>
    </xf>
    <xf numFmtId="9" fontId="0" fillId="3" borderId="0" xfId="1" applyNumberFormat="1" applyFont="1" applyFill="1" applyAlignment="1">
      <alignment vertical="center"/>
    </xf>
    <xf numFmtId="14" fontId="0" fillId="3" borderId="0" xfId="1" applyNumberFormat="1" applyFont="1" applyFill="1" applyAlignment="1">
      <alignment vertical="center"/>
    </xf>
    <xf numFmtId="0" fontId="7" fillId="5" borderId="0" xfId="1" applyFont="1" applyFill="1" applyAlignment="1">
      <alignment vertical="center" wrapText="1"/>
    </xf>
    <xf numFmtId="0" fontId="0" fillId="3" borderId="0" xfId="1" applyFont="1" applyFill="1" applyAlignment="1">
      <alignment vertical="center" wrapText="1"/>
    </xf>
    <xf numFmtId="9" fontId="0" fillId="3" borderId="0" xfId="1" applyNumberFormat="1" applyFont="1" applyFill="1" applyAlignment="1">
      <alignment vertical="center" wrapText="1"/>
    </xf>
    <xf numFmtId="14" fontId="0" fillId="3" borderId="0" xfId="1" applyNumberFormat="1" applyFont="1" applyFill="1" applyAlignment="1">
      <alignment vertical="center" wrapText="1"/>
    </xf>
    <xf numFmtId="164" fontId="0" fillId="6" borderId="0" xfId="1" applyNumberFormat="1" applyFont="1" applyFill="1" applyAlignment="1">
      <alignment vertical="center" wrapText="1"/>
    </xf>
    <xf numFmtId="165" fontId="0" fillId="3" borderId="0" xfId="1" applyNumberFormat="1" applyFont="1" applyFill="1" applyAlignment="1">
      <alignment vertical="center" wrapText="1"/>
    </xf>
    <xf numFmtId="165" fontId="0" fillId="6" borderId="0" xfId="1" applyNumberFormat="1" applyFont="1" applyFill="1" applyAlignment="1">
      <alignment vertical="center" wrapText="1"/>
    </xf>
    <xf numFmtId="0" fontId="0" fillId="6" borderId="0" xfId="1" applyFont="1" applyFill="1" applyAlignment="1">
      <alignment vertical="center" wrapText="1"/>
    </xf>
    <xf numFmtId="166" fontId="0" fillId="6" borderId="0" xfId="1" applyNumberFormat="1" applyFont="1" applyFill="1" applyAlignment="1">
      <alignment vertical="center" wrapText="1"/>
    </xf>
    <xf numFmtId="0" fontId="7" fillId="5" borderId="0" xfId="1" applyFont="1" applyFill="1" applyAlignment="1">
      <alignment horizontal="center" vertical="center" wrapText="1"/>
    </xf>
    <xf numFmtId="0" fontId="0" fillId="4" borderId="0" xfId="1" applyFont="1" applyFill="1" applyAlignment="1">
      <alignment horizontal="center" vertical="center" wrapText="1"/>
    </xf>
    <xf numFmtId="165" fontId="0" fillId="4" borderId="0" xfId="1" applyNumberFormat="1" applyFont="1" applyFill="1" applyAlignment="1">
      <alignment horizontal="center" vertical="center" wrapText="1"/>
    </xf>
    <xf numFmtId="166" fontId="0" fillId="4" borderId="0" xfId="1" applyNumberFormat="1" applyFont="1" applyFill="1" applyAlignment="1">
      <alignment horizontal="center" vertical="center" wrapText="1"/>
    </xf>
    <xf numFmtId="166" fontId="0" fillId="4" borderId="0" xfId="1" applyNumberFormat="1" applyFont="1" applyFill="1" applyAlignment="1">
      <alignment vertical="center" wrapText="1"/>
    </xf>
    <xf numFmtId="1" fontId="0" fillId="4" borderId="0" xfId="1" applyNumberFormat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0" fillId="7" borderId="0" xfId="1" applyFont="1" applyFill="1"/>
    <xf numFmtId="0" fontId="0" fillId="7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0" fillId="2" borderId="0" xfId="1" applyFont="1" applyFill="1" applyAlignment="1">
      <alignment vertical="center"/>
    </xf>
    <xf numFmtId="0" fontId="2" fillId="7" borderId="0" xfId="1" applyFont="1" applyFill="1" applyAlignment="1">
      <alignment vertical="center" wrapText="1"/>
    </xf>
    <xf numFmtId="0" fontId="0" fillId="7" borderId="0" xfId="1" applyFont="1" applyFill="1" applyAlignment="1">
      <alignment vertical="center"/>
    </xf>
    <xf numFmtId="0" fontId="4" fillId="4" borderId="0" xfId="1" applyFont="1" applyFill="1" applyAlignment="1">
      <alignment vertical="center" wrapText="1"/>
    </xf>
    <xf numFmtId="0" fontId="0" fillId="4" borderId="0" xfId="1" applyFont="1" applyFill="1" applyAlignment="1">
      <alignment vertical="center" wrapText="1"/>
    </xf>
    <xf numFmtId="0" fontId="6" fillId="2" borderId="0" xfId="1" applyFont="1" applyFill="1"/>
    <xf numFmtId="0" fontId="0" fillId="2" borderId="0" xfId="1" applyFont="1" applyFill="1"/>
    <xf numFmtId="0" fontId="2" fillId="7" borderId="0" xfId="1" applyFont="1" applyFill="1" applyAlignment="1">
      <alignment wrapText="1"/>
    </xf>
    <xf numFmtId="0" fontId="0" fillId="7" borderId="0" xfId="1" applyFont="1" applyFill="1"/>
    <xf numFmtId="0" fontId="0" fillId="7" borderId="0" xfId="1" applyFont="1" applyFill="1" applyAlignment="1">
      <alignment wrapText="1"/>
    </xf>
    <xf numFmtId="0" fontId="4" fillId="2" borderId="0" xfId="1" applyFont="1" applyFill="1"/>
    <xf numFmtId="0" fontId="0" fillId="0" borderId="0" xfId="0"/>
  </cellXfs>
  <cellStyles count="2">
    <cellStyle name="Normal" xfId="1" xr:uid="{00000000-0005-0000-0000-000000000000}"/>
    <cellStyle name="Standard" xfId="0" builtinId="0"/>
  </cellStyles>
  <dxfs count="4">
    <dxf>
      <font>
        <b/>
        <color rgb="FF166534"/>
      </font>
      <fill>
        <patternFill patternType="solid">
          <bgColor rgb="FFE7F4EA"/>
        </patternFill>
      </fill>
    </dxf>
    <dxf>
      <font>
        <b/>
        <color rgb="FF9B1C1C"/>
      </font>
      <fill>
        <patternFill patternType="solid">
          <bgColor rgb="FFFCE4E4"/>
        </patternFill>
      </fill>
    </dxf>
    <dxf>
      <font>
        <b/>
        <color rgb="FF166534"/>
      </font>
      <fill>
        <patternFill patternType="solid">
          <bgColor rgb="FFE7F4EA"/>
        </patternFill>
      </fill>
    </dxf>
    <dxf>
      <font>
        <b/>
        <color rgb="FF9B1C1C"/>
      </font>
      <fill>
        <patternFill patternType="solid">
          <bgColor rgb="FFFCE4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DatosRetribucion" displayName="TablaDatosRetribucion" ref="A6:U206">
  <tableColumns count="21">
    <tableColumn id="1" xr3:uid="{00000000-0010-0000-0000-000001000000}" name="ID"/>
    <tableColumn id="2" xr3:uid="{00000000-0010-0000-0000-000002000000}" name="Sexo"/>
    <tableColumn id="3" xr3:uid="{00000000-0010-0000-0000-000003000000}" name="Grupo profesional"/>
    <tableColumn id="4" xr3:uid="{00000000-0010-0000-0000-000004000000}" name="Categoría / puesto"/>
    <tableColumn id="5" xr3:uid="{00000000-0010-0000-0000-000005000000}" name="Puesto de igual valor"/>
    <tableColumn id="6" xr3:uid="{00000000-0010-0000-0000-000006000000}" name="Departamento"/>
    <tableColumn id="7" xr3:uid="{00000000-0010-0000-0000-000007000000}" name="Tipo contrato"/>
    <tableColumn id="8" xr3:uid="{00000000-0010-0000-0000-000008000000}" name="Jornada"/>
    <tableColumn id="9" xr3:uid="{00000000-0010-0000-0000-000009000000}" name="Fecha inicio"/>
    <tableColumn id="10" xr3:uid="{00000000-0010-0000-0000-00000A000000}" name="Fecha fin"/>
    <tableColumn id="11" xr3:uid="{00000000-0010-0000-0000-00000B000000}" name="Meses computados"/>
    <tableColumn id="12" xr3:uid="{00000000-0010-0000-0000-00000C000000}" name="Salario base anual"/>
    <tableColumn id="13" xr3:uid="{00000000-0010-0000-0000-00000D000000}" name="Complemento puesto"/>
    <tableColumn id="14" xr3:uid="{00000000-0010-0000-0000-00000E000000}" name="Complemento antigüedad"/>
    <tableColumn id="15" xr3:uid="{00000000-0010-0000-0000-00000F000000}" name="Complemento variable"/>
    <tableColumn id="16" xr3:uid="{00000000-0010-0000-0000-000010000000}" name="Horas extra/compl."/>
    <tableColumn id="17" xr3:uid="{00000000-0010-0000-0000-000011000000}" name="Percepciones extrasalariales"/>
    <tableColumn id="18" xr3:uid="{00000000-0010-0000-0000-000012000000}" name="Total complementos salariales"/>
    <tableColumn id="19" xr3:uid="{00000000-0010-0000-0000-000013000000}" name="Total retribución anual"/>
    <tableColumn id="20" xr3:uid="{00000000-0010-0000-0000-000014000000}" name="Retribución normalizada 100%"/>
    <tableColumn id="21" xr3:uid="{00000000-0010-0000-0000-000015000000}" name="Observacion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RegistroRetributivo" displayName="TablaRegistroRetributivo" ref="A6:U19">
  <tableColumns count="21">
    <tableColumn id="1" xr3:uid="{00000000-0010-0000-0100-000001000000}" name="Puesto de igual valor"/>
    <tableColumn id="2" xr3:uid="{00000000-0010-0000-0100-000002000000}" name="Grupo profesional"/>
    <tableColumn id="3" xr3:uid="{00000000-0010-0000-0100-000003000000}" name="Nº mujeres"/>
    <tableColumn id="4" xr3:uid="{00000000-0010-0000-0100-000004000000}" name="Nº hombres"/>
    <tableColumn id="5" xr3:uid="{00000000-0010-0000-0100-000005000000}" name="Media total mujeres"/>
    <tableColumn id="6" xr3:uid="{00000000-0010-0000-0100-000006000000}" name="Media total hombres"/>
    <tableColumn id="7" xr3:uid="{00000000-0010-0000-0100-000007000000}" name="Brecha media total"/>
    <tableColumn id="8" xr3:uid="{00000000-0010-0000-0100-000008000000}" name="Mediana total mujeres"/>
    <tableColumn id="9" xr3:uid="{00000000-0010-0000-0100-000009000000}" name="Mediana total hombres"/>
    <tableColumn id="10" xr3:uid="{00000000-0010-0000-0100-00000A000000}" name="Brecha mediana total"/>
    <tableColumn id="11" xr3:uid="{00000000-0010-0000-0100-00000B000000}" name="Media salario base mujeres"/>
    <tableColumn id="12" xr3:uid="{00000000-0010-0000-0100-00000C000000}" name="Media salario base hombres"/>
    <tableColumn id="13" xr3:uid="{00000000-0010-0000-0100-00000D000000}" name="Brecha salario base"/>
    <tableColumn id="14" xr3:uid="{00000000-0010-0000-0100-00000E000000}" name="Media complementos mujeres"/>
    <tableColumn id="15" xr3:uid="{00000000-0010-0000-0100-00000F000000}" name="Media complementos hombres"/>
    <tableColumn id="16" xr3:uid="{00000000-0010-0000-0100-000010000000}" name="Brecha complementos"/>
    <tableColumn id="17" xr3:uid="{00000000-0010-0000-0100-000011000000}" name="Media extrasalarial mujeres"/>
    <tableColumn id="18" xr3:uid="{00000000-0010-0000-0100-000012000000}" name="Media extrasalarial hombres"/>
    <tableColumn id="19" xr3:uid="{00000000-0010-0000-0100-000013000000}" name="Brecha extrasalarial"/>
    <tableColumn id="20" xr3:uid="{00000000-0010-0000-0100-000014000000}" name="Alerta"/>
    <tableColumn id="21" xr3:uid="{00000000-0010-0000-0100-000015000000}" name="Justificación / acción propuesta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DashboardBrechas" displayName="TablaDashboardBrechas" ref="A9:F22">
  <tableColumns count="6">
    <tableColumn id="1" xr3:uid="{00000000-0010-0000-0200-000001000000}" name="Puesto de igual valor"/>
    <tableColumn id="2" xr3:uid="{00000000-0010-0000-0200-000002000000}" name="Nº mujeres"/>
    <tableColumn id="3" xr3:uid="{00000000-0010-0000-0200-000003000000}" name="Nº hombres"/>
    <tableColumn id="4" xr3:uid="{00000000-0010-0000-0200-000004000000}" name="Brecha media total"/>
    <tableColumn id="5" xr3:uid="{00000000-0010-0000-0200-000005000000}" name="Brecha mediana total"/>
    <tableColumn id="6" xr3:uid="{00000000-0010-0000-0200-000006000000}" name="Est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workbookViewId="0">
      <selection sqref="A1:H1"/>
    </sheetView>
  </sheetViews>
  <sheetFormatPr baseColWidth="10" defaultColWidth="8.796875" defaultRowHeight="13.8"/>
  <cols>
    <col min="1" max="1" width="24" customWidth="1"/>
    <col min="2" max="2" width="38" customWidth="1"/>
    <col min="3" max="3" width="4" customWidth="1"/>
    <col min="4" max="4" width="6" customWidth="1"/>
    <col min="5" max="5" width="34" customWidth="1"/>
    <col min="6" max="8" width="12" customWidth="1"/>
  </cols>
  <sheetData>
    <row r="1" spans="1:8" ht="31.95" customHeight="1">
      <c r="A1" s="25" t="s">
        <v>0</v>
      </c>
      <c r="B1" s="26"/>
      <c r="C1" s="26"/>
      <c r="D1" s="26"/>
      <c r="E1" s="26"/>
      <c r="F1" s="26"/>
      <c r="G1" s="26"/>
      <c r="H1" s="26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 ht="43.95" customHeight="1">
      <c r="A3" s="27" t="s">
        <v>1</v>
      </c>
      <c r="B3" s="28"/>
      <c r="C3" s="28"/>
      <c r="D3" s="28"/>
      <c r="E3" s="28"/>
      <c r="F3" s="28"/>
      <c r="G3" s="28"/>
      <c r="H3" s="28"/>
    </row>
    <row r="4" spans="1:8">
      <c r="A4" s="24"/>
      <c r="B4" s="24"/>
      <c r="C4" s="24"/>
      <c r="D4" s="24"/>
      <c r="E4" s="24"/>
      <c r="F4" s="24"/>
      <c r="G4" s="24"/>
      <c r="H4" s="24"/>
    </row>
    <row r="5" spans="1:8" ht="22.05" customHeight="1">
      <c r="A5" s="2" t="s">
        <v>2</v>
      </c>
      <c r="B5" s="3" t="s">
        <v>3</v>
      </c>
      <c r="C5" s="1"/>
      <c r="D5" s="29" t="s">
        <v>4</v>
      </c>
      <c r="E5" s="30"/>
      <c r="F5" s="30"/>
      <c r="G5" s="30"/>
      <c r="H5" s="30"/>
    </row>
    <row r="6" spans="1:8" ht="37.950000000000003" customHeight="1">
      <c r="A6" s="2" t="s">
        <v>5</v>
      </c>
      <c r="B6" s="3" t="s">
        <v>6</v>
      </c>
      <c r="C6" s="1"/>
      <c r="D6" s="22" t="s">
        <v>7</v>
      </c>
      <c r="E6" s="30" t="s">
        <v>8</v>
      </c>
      <c r="F6" s="30"/>
      <c r="G6" s="30"/>
      <c r="H6" s="30"/>
    </row>
    <row r="7" spans="1:8" ht="37.950000000000003" customHeight="1">
      <c r="A7" s="2" t="s">
        <v>9</v>
      </c>
      <c r="B7" s="3" t="s">
        <v>10</v>
      </c>
      <c r="C7" s="1"/>
      <c r="D7" s="22" t="s">
        <v>11</v>
      </c>
      <c r="E7" s="30" t="s">
        <v>12</v>
      </c>
      <c r="F7" s="30"/>
      <c r="G7" s="30"/>
      <c r="H7" s="30"/>
    </row>
    <row r="8" spans="1:8" ht="37.950000000000003" customHeight="1">
      <c r="A8" s="2" t="s">
        <v>13</v>
      </c>
      <c r="B8" s="3">
        <v>2025</v>
      </c>
      <c r="C8" s="1"/>
      <c r="D8" s="22" t="s">
        <v>14</v>
      </c>
      <c r="E8" s="30" t="s">
        <v>15</v>
      </c>
      <c r="F8" s="30"/>
      <c r="G8" s="30"/>
      <c r="H8" s="30"/>
    </row>
    <row r="9" spans="1:8" ht="37.950000000000003" customHeight="1">
      <c r="A9" s="2" t="s">
        <v>16</v>
      </c>
      <c r="B9" s="3" t="s">
        <v>17</v>
      </c>
      <c r="C9" s="1"/>
      <c r="D9" s="22" t="s">
        <v>18</v>
      </c>
      <c r="E9" s="30" t="s">
        <v>19</v>
      </c>
      <c r="F9" s="30"/>
      <c r="G9" s="30"/>
      <c r="H9" s="30"/>
    </row>
    <row r="10" spans="1:8" ht="37.950000000000003" customHeight="1">
      <c r="A10" s="2" t="s">
        <v>20</v>
      </c>
      <c r="B10" s="5">
        <v>0.25</v>
      </c>
      <c r="C10" s="1"/>
      <c r="D10" s="22" t="s">
        <v>21</v>
      </c>
      <c r="E10" s="30" t="s">
        <v>22</v>
      </c>
      <c r="F10" s="30"/>
      <c r="G10" s="30"/>
      <c r="H10" s="30"/>
    </row>
    <row r="11" spans="1:8" ht="37.950000000000003" customHeight="1">
      <c r="A11" s="2" t="s">
        <v>23</v>
      </c>
      <c r="B11" s="6">
        <v>46136</v>
      </c>
      <c r="C11" s="1"/>
      <c r="D11" s="22" t="s">
        <v>24</v>
      </c>
      <c r="E11" s="30" t="s">
        <v>25</v>
      </c>
      <c r="F11" s="30"/>
      <c r="G11" s="30"/>
      <c r="H11" s="30"/>
    </row>
    <row r="12" spans="1:8" ht="37.950000000000003" customHeight="1">
      <c r="A12" s="2" t="s">
        <v>26</v>
      </c>
      <c r="B12" s="3" t="s">
        <v>27</v>
      </c>
      <c r="C12" s="1"/>
      <c r="D12" s="22" t="s">
        <v>28</v>
      </c>
      <c r="E12" s="30" t="s">
        <v>29</v>
      </c>
      <c r="F12" s="30"/>
      <c r="G12" s="30"/>
      <c r="H12" s="30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</sheetData>
  <mergeCells count="10">
    <mergeCell ref="E8:H8"/>
    <mergeCell ref="E9:H9"/>
    <mergeCell ref="E10:H10"/>
    <mergeCell ref="E11:H11"/>
    <mergeCell ref="E12:H12"/>
    <mergeCell ref="A1:H1"/>
    <mergeCell ref="A3:H3"/>
    <mergeCell ref="D5:H5"/>
    <mergeCell ref="E6:H6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6"/>
  <sheetViews>
    <sheetView showGridLines="0" tabSelected="1" workbookViewId="0">
      <selection sqref="A1:U1"/>
    </sheetView>
  </sheetViews>
  <sheetFormatPr baseColWidth="10" defaultColWidth="8.796875" defaultRowHeight="13.8"/>
  <cols>
    <col min="1" max="2" width="12" customWidth="1"/>
    <col min="3" max="4" width="23" customWidth="1"/>
    <col min="5" max="5" width="26" customWidth="1"/>
    <col min="6" max="6" width="16" customWidth="1"/>
    <col min="7" max="7" width="18" customWidth="1"/>
    <col min="8" max="8" width="10" customWidth="1"/>
    <col min="9" max="10" width="13" customWidth="1"/>
    <col min="11" max="11" width="14" customWidth="1"/>
    <col min="12" max="13" width="15" customWidth="1"/>
    <col min="14" max="14" width="17" customWidth="1"/>
    <col min="15" max="16" width="16" customWidth="1"/>
    <col min="17" max="18" width="19" customWidth="1"/>
    <col min="19" max="19" width="18" customWidth="1"/>
    <col min="20" max="20" width="22" customWidth="1"/>
    <col min="21" max="21" width="28" customWidth="1"/>
  </cols>
  <sheetData>
    <row r="1" spans="1:21" ht="30" customHeight="1">
      <c r="A1" s="31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8.05" customHeight="1">
      <c r="A3" s="33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1" ht="42" customHeight="1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7" t="s">
        <v>40</v>
      </c>
      <c r="J6" s="7" t="s">
        <v>41</v>
      </c>
      <c r="K6" s="7" t="s">
        <v>42</v>
      </c>
      <c r="L6" s="7" t="s">
        <v>43</v>
      </c>
      <c r="M6" s="7" t="s">
        <v>44</v>
      </c>
      <c r="N6" s="7" t="s">
        <v>45</v>
      </c>
      <c r="O6" s="7" t="s">
        <v>46</v>
      </c>
      <c r="P6" s="7" t="s">
        <v>47</v>
      </c>
      <c r="Q6" s="7" t="s">
        <v>48</v>
      </c>
      <c r="R6" s="7" t="s">
        <v>49</v>
      </c>
      <c r="S6" s="7" t="s">
        <v>50</v>
      </c>
      <c r="T6" s="7" t="s">
        <v>51</v>
      </c>
      <c r="U6" s="7" t="s">
        <v>52</v>
      </c>
    </row>
    <row r="7" spans="1:21" ht="19.95" customHeight="1">
      <c r="A7" s="8" t="s">
        <v>53</v>
      </c>
      <c r="B7" s="8" t="s">
        <v>54</v>
      </c>
      <c r="C7" s="8" t="s">
        <v>55</v>
      </c>
      <c r="D7" s="8" t="s">
        <v>56</v>
      </c>
      <c r="E7" s="8" t="s">
        <v>57</v>
      </c>
      <c r="F7" s="8" t="s">
        <v>58</v>
      </c>
      <c r="G7" s="8" t="s">
        <v>59</v>
      </c>
      <c r="H7" s="9">
        <v>1</v>
      </c>
      <c r="I7" s="10">
        <v>44936</v>
      </c>
      <c r="J7" s="10"/>
      <c r="K7" s="11">
        <f>IF($A7="","",ROUND(MAX(0,MIN(IF($J7="",DATE(Inicio!$B$8,12,31),$J7),DATE(Inicio!$B$8,12,31))-MAX($I7,DATE(Inicio!$B$8,1,1))+1)/365*12,1))</f>
        <v>12</v>
      </c>
      <c r="L7" s="12">
        <v>52000</v>
      </c>
      <c r="M7" s="12">
        <v>6000</v>
      </c>
      <c r="N7" s="12">
        <v>1800</v>
      </c>
      <c r="O7" s="12">
        <v>4500</v>
      </c>
      <c r="P7" s="12">
        <v>0</v>
      </c>
      <c r="Q7" s="12">
        <v>900</v>
      </c>
      <c r="R7" s="13">
        <f t="shared" ref="R7:R38" si="0">IF($A7="","",SUM($M7:$P7))</f>
        <v>12300</v>
      </c>
      <c r="S7" s="13">
        <f t="shared" ref="S7:S38" si="1">IF($A7="","",SUM($L7,$R7,$Q7))</f>
        <v>65200</v>
      </c>
      <c r="T7" s="13">
        <f t="shared" ref="T7:T38" si="2">IFERROR($S7/$H7,"")</f>
        <v>65200</v>
      </c>
      <c r="U7" s="8" t="s">
        <v>60</v>
      </c>
    </row>
    <row r="8" spans="1:21" ht="19.95" customHeight="1">
      <c r="A8" s="8" t="s">
        <v>61</v>
      </c>
      <c r="B8" s="8" t="s">
        <v>62</v>
      </c>
      <c r="C8" s="8" t="s">
        <v>55</v>
      </c>
      <c r="D8" s="8" t="s">
        <v>56</v>
      </c>
      <c r="E8" s="8" t="s">
        <v>57</v>
      </c>
      <c r="F8" s="8" t="s">
        <v>58</v>
      </c>
      <c r="G8" s="8" t="s">
        <v>59</v>
      </c>
      <c r="H8" s="9">
        <v>1</v>
      </c>
      <c r="I8" s="10">
        <v>44621</v>
      </c>
      <c r="J8" s="10"/>
      <c r="K8" s="11">
        <f>IF($A8="","",ROUND(MAX(0,MIN(IF($J8="",DATE(Inicio!$B$8,12,31),$J8),DATE(Inicio!$B$8,12,31))-MAX($I8,DATE(Inicio!$B$8,1,1))+1)/365*12,1))</f>
        <v>12</v>
      </c>
      <c r="L8" s="12">
        <v>56000</v>
      </c>
      <c r="M8" s="12">
        <v>6500</v>
      </c>
      <c r="N8" s="12">
        <v>2400</v>
      </c>
      <c r="O8" s="12">
        <v>5200</v>
      </c>
      <c r="P8" s="12">
        <v>0</v>
      </c>
      <c r="Q8" s="12">
        <v>1000</v>
      </c>
      <c r="R8" s="13">
        <f t="shared" si="0"/>
        <v>14100</v>
      </c>
      <c r="S8" s="13">
        <f t="shared" si="1"/>
        <v>71100</v>
      </c>
      <c r="T8" s="13">
        <f t="shared" si="2"/>
        <v>71100</v>
      </c>
      <c r="U8" s="8" t="s">
        <v>60</v>
      </c>
    </row>
    <row r="9" spans="1:21" ht="19.95" customHeight="1">
      <c r="A9" s="8" t="s">
        <v>63</v>
      </c>
      <c r="B9" s="8" t="s">
        <v>54</v>
      </c>
      <c r="C9" s="8" t="s">
        <v>64</v>
      </c>
      <c r="D9" s="8" t="s">
        <v>65</v>
      </c>
      <c r="E9" s="8" t="s">
        <v>66</v>
      </c>
      <c r="F9" s="8" t="s">
        <v>67</v>
      </c>
      <c r="G9" s="8" t="s">
        <v>59</v>
      </c>
      <c r="H9" s="9">
        <v>1</v>
      </c>
      <c r="I9" s="10">
        <v>44333</v>
      </c>
      <c r="J9" s="10"/>
      <c r="K9" s="11">
        <f>IF($A9="","",ROUND(MAX(0,MIN(IF($J9="",DATE(Inicio!$B$8,12,31),$J9),DATE(Inicio!$B$8,12,31))-MAX($I9,DATE(Inicio!$B$8,1,1))+1)/365*12,1))</f>
        <v>12</v>
      </c>
      <c r="L9" s="12">
        <v>35500</v>
      </c>
      <c r="M9" s="12">
        <v>3200</v>
      </c>
      <c r="N9" s="12">
        <v>1500</v>
      </c>
      <c r="O9" s="12">
        <v>2500</v>
      </c>
      <c r="P9" s="12">
        <v>450</v>
      </c>
      <c r="Q9" s="12">
        <v>600</v>
      </c>
      <c r="R9" s="13">
        <f t="shared" si="0"/>
        <v>7650</v>
      </c>
      <c r="S9" s="13">
        <f t="shared" si="1"/>
        <v>43750</v>
      </c>
      <c r="T9" s="13">
        <f t="shared" si="2"/>
        <v>43750</v>
      </c>
      <c r="U9" s="8" t="s">
        <v>60</v>
      </c>
    </row>
    <row r="10" spans="1:21" ht="19.95" customHeight="1">
      <c r="A10" s="8" t="s">
        <v>68</v>
      </c>
      <c r="B10" s="8" t="s">
        <v>54</v>
      </c>
      <c r="C10" s="8" t="s">
        <v>64</v>
      </c>
      <c r="D10" s="8" t="s">
        <v>65</v>
      </c>
      <c r="E10" s="8" t="s">
        <v>66</v>
      </c>
      <c r="F10" s="8" t="s">
        <v>67</v>
      </c>
      <c r="G10" s="8" t="s">
        <v>59</v>
      </c>
      <c r="H10" s="9">
        <v>1</v>
      </c>
      <c r="I10" s="10">
        <v>43864</v>
      </c>
      <c r="J10" s="10"/>
      <c r="K10" s="11">
        <f>IF($A10="","",ROUND(MAX(0,MIN(IF($J10="",DATE(Inicio!$B$8,12,31),$J10),DATE(Inicio!$B$8,12,31))-MAX($I10,DATE(Inicio!$B$8,1,1))+1)/365*12,1))</f>
        <v>12</v>
      </c>
      <c r="L10" s="12">
        <v>36800</v>
      </c>
      <c r="M10" s="12">
        <v>3300</v>
      </c>
      <c r="N10" s="12">
        <v>1900</v>
      </c>
      <c r="O10" s="12">
        <v>2200</v>
      </c>
      <c r="P10" s="12">
        <v>300</v>
      </c>
      <c r="Q10" s="12">
        <v>650</v>
      </c>
      <c r="R10" s="13">
        <f t="shared" si="0"/>
        <v>7700</v>
      </c>
      <c r="S10" s="13">
        <f t="shared" si="1"/>
        <v>45150</v>
      </c>
      <c r="T10" s="13">
        <f t="shared" si="2"/>
        <v>45150</v>
      </c>
      <c r="U10" s="8" t="s">
        <v>60</v>
      </c>
    </row>
    <row r="11" spans="1:21" ht="19.95" customHeight="1">
      <c r="A11" s="8" t="s">
        <v>69</v>
      </c>
      <c r="B11" s="8" t="s">
        <v>62</v>
      </c>
      <c r="C11" s="8" t="s">
        <v>64</v>
      </c>
      <c r="D11" s="8" t="s">
        <v>65</v>
      </c>
      <c r="E11" s="8" t="s">
        <v>66</v>
      </c>
      <c r="F11" s="8" t="s">
        <v>67</v>
      </c>
      <c r="G11" s="8" t="s">
        <v>59</v>
      </c>
      <c r="H11" s="9">
        <v>1</v>
      </c>
      <c r="I11" s="10">
        <v>43752</v>
      </c>
      <c r="J11" s="10"/>
      <c r="K11" s="11">
        <f>IF($A11="","",ROUND(MAX(0,MIN(IF($J11="",DATE(Inicio!$B$8,12,31),$J11),DATE(Inicio!$B$8,12,31))-MAX($I11,DATE(Inicio!$B$8,1,1))+1)/365*12,1))</f>
        <v>12</v>
      </c>
      <c r="L11" s="12">
        <v>38200</v>
      </c>
      <c r="M11" s="12">
        <v>3600</v>
      </c>
      <c r="N11" s="12">
        <v>2200</v>
      </c>
      <c r="O11" s="12">
        <v>2800</v>
      </c>
      <c r="P11" s="12">
        <v>500</v>
      </c>
      <c r="Q11" s="12">
        <v>700</v>
      </c>
      <c r="R11" s="13">
        <f t="shared" si="0"/>
        <v>9100</v>
      </c>
      <c r="S11" s="13">
        <f t="shared" si="1"/>
        <v>48000</v>
      </c>
      <c r="T11" s="13">
        <f t="shared" si="2"/>
        <v>48000</v>
      </c>
      <c r="U11" s="8" t="s">
        <v>60</v>
      </c>
    </row>
    <row r="12" spans="1:21" ht="19.95" customHeight="1">
      <c r="A12" s="8" t="s">
        <v>70</v>
      </c>
      <c r="B12" s="8" t="s">
        <v>62</v>
      </c>
      <c r="C12" s="8" t="s">
        <v>64</v>
      </c>
      <c r="D12" s="8" t="s">
        <v>65</v>
      </c>
      <c r="E12" s="8" t="s">
        <v>66</v>
      </c>
      <c r="F12" s="8" t="s">
        <v>67</v>
      </c>
      <c r="G12" s="8" t="s">
        <v>59</v>
      </c>
      <c r="H12" s="9">
        <v>1</v>
      </c>
      <c r="I12" s="10">
        <v>44732</v>
      </c>
      <c r="J12" s="10"/>
      <c r="K12" s="11">
        <f>IF($A12="","",ROUND(MAX(0,MIN(IF($J12="",DATE(Inicio!$B$8,12,31),$J12),DATE(Inicio!$B$8,12,31))-MAX($I12,DATE(Inicio!$B$8,1,1))+1)/365*12,1))</f>
        <v>12</v>
      </c>
      <c r="L12" s="12">
        <v>37400</v>
      </c>
      <c r="M12" s="12">
        <v>3400</v>
      </c>
      <c r="N12" s="12">
        <v>1100</v>
      </c>
      <c r="O12" s="12">
        <v>2600</v>
      </c>
      <c r="P12" s="12">
        <v>400</v>
      </c>
      <c r="Q12" s="12">
        <v>650</v>
      </c>
      <c r="R12" s="13">
        <f t="shared" si="0"/>
        <v>7500</v>
      </c>
      <c r="S12" s="13">
        <f t="shared" si="1"/>
        <v>45550</v>
      </c>
      <c r="T12" s="13">
        <f t="shared" si="2"/>
        <v>45550</v>
      </c>
      <c r="U12" s="8" t="s">
        <v>60</v>
      </c>
    </row>
    <row r="13" spans="1:21" ht="19.95" customHeight="1">
      <c r="A13" s="8" t="s">
        <v>71</v>
      </c>
      <c r="B13" s="8" t="s">
        <v>54</v>
      </c>
      <c r="C13" s="8" t="s">
        <v>72</v>
      </c>
      <c r="D13" s="8" t="s">
        <v>73</v>
      </c>
      <c r="E13" s="8" t="s">
        <v>73</v>
      </c>
      <c r="F13" s="8" t="s">
        <v>74</v>
      </c>
      <c r="G13" s="8" t="s">
        <v>59</v>
      </c>
      <c r="H13" s="9">
        <v>1</v>
      </c>
      <c r="I13" s="10">
        <v>45018</v>
      </c>
      <c r="J13" s="10"/>
      <c r="K13" s="11">
        <f>IF($A13="","",ROUND(MAX(0,MIN(IF($J13="",DATE(Inicio!$B$8,12,31),$J13),DATE(Inicio!$B$8,12,31))-MAX($I13,DATE(Inicio!$B$8,1,1))+1)/365*12,1))</f>
        <v>12</v>
      </c>
      <c r="L13" s="12">
        <v>30000</v>
      </c>
      <c r="M13" s="12">
        <v>1700</v>
      </c>
      <c r="N13" s="12">
        <v>500</v>
      </c>
      <c r="O13" s="12">
        <v>2100</v>
      </c>
      <c r="P13" s="12">
        <v>0</v>
      </c>
      <c r="Q13" s="12">
        <v>400</v>
      </c>
      <c r="R13" s="13">
        <f t="shared" si="0"/>
        <v>4300</v>
      </c>
      <c r="S13" s="13">
        <f t="shared" si="1"/>
        <v>34700</v>
      </c>
      <c r="T13" s="13">
        <f t="shared" si="2"/>
        <v>34700</v>
      </c>
      <c r="U13" s="8" t="s">
        <v>60</v>
      </c>
    </row>
    <row r="14" spans="1:21" ht="19.95" customHeight="1">
      <c r="A14" s="8" t="s">
        <v>75</v>
      </c>
      <c r="B14" s="8" t="s">
        <v>54</v>
      </c>
      <c r="C14" s="8" t="s">
        <v>72</v>
      </c>
      <c r="D14" s="8" t="s">
        <v>73</v>
      </c>
      <c r="E14" s="8" t="s">
        <v>73</v>
      </c>
      <c r="F14" s="8" t="s">
        <v>74</v>
      </c>
      <c r="G14" s="8" t="s">
        <v>59</v>
      </c>
      <c r="H14" s="9">
        <v>0.8</v>
      </c>
      <c r="I14" s="10">
        <v>45299</v>
      </c>
      <c r="J14" s="10"/>
      <c r="K14" s="11">
        <f>IF($A14="","",ROUND(MAX(0,MIN(IF($J14="",DATE(Inicio!$B$8,12,31),$J14),DATE(Inicio!$B$8,12,31))-MAX($I14,DATE(Inicio!$B$8,1,1))+1)/365*12,1))</f>
        <v>12</v>
      </c>
      <c r="L14" s="12">
        <v>23200</v>
      </c>
      <c r="M14" s="12">
        <v>1400</v>
      </c>
      <c r="N14" s="12">
        <v>0</v>
      </c>
      <c r="O14" s="12">
        <v>1500</v>
      </c>
      <c r="P14" s="12">
        <v>0</v>
      </c>
      <c r="Q14" s="12">
        <v>320</v>
      </c>
      <c r="R14" s="13">
        <f t="shared" si="0"/>
        <v>2900</v>
      </c>
      <c r="S14" s="13">
        <f t="shared" si="1"/>
        <v>26420</v>
      </c>
      <c r="T14" s="13">
        <f t="shared" si="2"/>
        <v>33025</v>
      </c>
      <c r="U14" s="8" t="s">
        <v>76</v>
      </c>
    </row>
    <row r="15" spans="1:21" ht="19.95" customHeight="1">
      <c r="A15" s="8" t="s">
        <v>77</v>
      </c>
      <c r="B15" s="8" t="s">
        <v>54</v>
      </c>
      <c r="C15" s="8" t="s">
        <v>72</v>
      </c>
      <c r="D15" s="8" t="s">
        <v>73</v>
      </c>
      <c r="E15" s="8" t="s">
        <v>73</v>
      </c>
      <c r="F15" s="8" t="s">
        <v>74</v>
      </c>
      <c r="G15" s="8" t="s">
        <v>78</v>
      </c>
      <c r="H15" s="9">
        <v>1</v>
      </c>
      <c r="I15" s="10">
        <v>45536</v>
      </c>
      <c r="J15" s="10"/>
      <c r="K15" s="11">
        <f>IF($A15="","",ROUND(MAX(0,MIN(IF($J15="",DATE(Inicio!$B$8,12,31),$J15),DATE(Inicio!$B$8,12,31))-MAX($I15,DATE(Inicio!$B$8,1,1))+1)/365*12,1))</f>
        <v>12</v>
      </c>
      <c r="L15" s="12">
        <v>28500</v>
      </c>
      <c r="M15" s="12">
        <v>1600</v>
      </c>
      <c r="N15" s="12">
        <v>0</v>
      </c>
      <c r="O15" s="12">
        <v>1800</v>
      </c>
      <c r="P15" s="12">
        <v>0</v>
      </c>
      <c r="Q15" s="12">
        <v>350</v>
      </c>
      <c r="R15" s="13">
        <f t="shared" si="0"/>
        <v>3400</v>
      </c>
      <c r="S15" s="13">
        <f t="shared" si="1"/>
        <v>32250</v>
      </c>
      <c r="T15" s="13">
        <f t="shared" si="2"/>
        <v>32250</v>
      </c>
      <c r="U15" s="8" t="s">
        <v>60</v>
      </c>
    </row>
    <row r="16" spans="1:21" ht="19.95" customHeight="1">
      <c r="A16" s="8" t="s">
        <v>79</v>
      </c>
      <c r="B16" s="8" t="s">
        <v>62</v>
      </c>
      <c r="C16" s="8" t="s">
        <v>72</v>
      </c>
      <c r="D16" s="8" t="s">
        <v>73</v>
      </c>
      <c r="E16" s="8" t="s">
        <v>73</v>
      </c>
      <c r="F16" s="8" t="s">
        <v>74</v>
      </c>
      <c r="G16" s="8" t="s">
        <v>59</v>
      </c>
      <c r="H16" s="9">
        <v>1</v>
      </c>
      <c r="I16" s="10">
        <v>44872</v>
      </c>
      <c r="J16" s="10"/>
      <c r="K16" s="11">
        <f>IF($A16="","",ROUND(MAX(0,MIN(IF($J16="",DATE(Inicio!$B$8,12,31),$J16),DATE(Inicio!$B$8,12,31))-MAX($I16,DATE(Inicio!$B$8,1,1))+1)/365*12,1))</f>
        <v>12</v>
      </c>
      <c r="L16" s="12">
        <v>31800</v>
      </c>
      <c r="M16" s="12">
        <v>1900</v>
      </c>
      <c r="N16" s="12">
        <v>800</v>
      </c>
      <c r="O16" s="12">
        <v>2300</v>
      </c>
      <c r="P16" s="12">
        <v>0</v>
      </c>
      <c r="Q16" s="12">
        <v>420</v>
      </c>
      <c r="R16" s="13">
        <f t="shared" si="0"/>
        <v>5000</v>
      </c>
      <c r="S16" s="13">
        <f t="shared" si="1"/>
        <v>37220</v>
      </c>
      <c r="T16" s="13">
        <f t="shared" si="2"/>
        <v>37220</v>
      </c>
      <c r="U16" s="8" t="s">
        <v>60</v>
      </c>
    </row>
    <row r="17" spans="1:21" ht="19.95" customHeight="1">
      <c r="A17" s="8" t="s">
        <v>80</v>
      </c>
      <c r="B17" s="8" t="s">
        <v>62</v>
      </c>
      <c r="C17" s="8" t="s">
        <v>72</v>
      </c>
      <c r="D17" s="8" t="s">
        <v>73</v>
      </c>
      <c r="E17" s="8" t="s">
        <v>73</v>
      </c>
      <c r="F17" s="8" t="s">
        <v>74</v>
      </c>
      <c r="G17" s="8" t="s">
        <v>59</v>
      </c>
      <c r="H17" s="9">
        <v>1</v>
      </c>
      <c r="I17" s="10">
        <v>44025</v>
      </c>
      <c r="J17" s="10"/>
      <c r="K17" s="11">
        <f>IF($A17="","",ROUND(MAX(0,MIN(IF($J17="",DATE(Inicio!$B$8,12,31),$J17),DATE(Inicio!$B$8,12,31))-MAX($I17,DATE(Inicio!$B$8,1,1))+1)/365*12,1))</f>
        <v>12</v>
      </c>
      <c r="L17" s="12">
        <v>33000</v>
      </c>
      <c r="M17" s="12">
        <v>2100</v>
      </c>
      <c r="N17" s="12">
        <v>1300</v>
      </c>
      <c r="O17" s="12">
        <v>2600</v>
      </c>
      <c r="P17" s="12">
        <v>0</v>
      </c>
      <c r="Q17" s="12">
        <v>500</v>
      </c>
      <c r="R17" s="13">
        <f t="shared" si="0"/>
        <v>6000</v>
      </c>
      <c r="S17" s="13">
        <f t="shared" si="1"/>
        <v>39500</v>
      </c>
      <c r="T17" s="13">
        <f t="shared" si="2"/>
        <v>39500</v>
      </c>
      <c r="U17" s="8" t="s">
        <v>60</v>
      </c>
    </row>
    <row r="18" spans="1:21" ht="19.95" customHeight="1">
      <c r="A18" s="8" t="s">
        <v>81</v>
      </c>
      <c r="B18" s="8" t="s">
        <v>62</v>
      </c>
      <c r="C18" s="8" t="s">
        <v>72</v>
      </c>
      <c r="D18" s="8" t="s">
        <v>73</v>
      </c>
      <c r="E18" s="8" t="s">
        <v>73</v>
      </c>
      <c r="F18" s="8" t="s">
        <v>74</v>
      </c>
      <c r="G18" s="8" t="s">
        <v>59</v>
      </c>
      <c r="H18" s="9">
        <v>0.75</v>
      </c>
      <c r="I18" s="10">
        <v>45371</v>
      </c>
      <c r="J18" s="10"/>
      <c r="K18" s="11">
        <f>IF($A18="","",ROUND(MAX(0,MIN(IF($J18="",DATE(Inicio!$B$8,12,31),$J18),DATE(Inicio!$B$8,12,31))-MAX($I18,DATE(Inicio!$B$8,1,1))+1)/365*12,1))</f>
        <v>12</v>
      </c>
      <c r="L18" s="12">
        <v>24000</v>
      </c>
      <c r="M18" s="12">
        <v>1500</v>
      </c>
      <c r="N18" s="12">
        <v>0</v>
      </c>
      <c r="O18" s="12">
        <v>1600</v>
      </c>
      <c r="P18" s="12">
        <v>0</v>
      </c>
      <c r="Q18" s="12">
        <v>320</v>
      </c>
      <c r="R18" s="13">
        <f t="shared" si="0"/>
        <v>3100</v>
      </c>
      <c r="S18" s="13">
        <f t="shared" si="1"/>
        <v>27420</v>
      </c>
      <c r="T18" s="13">
        <f t="shared" si="2"/>
        <v>36560</v>
      </c>
      <c r="U18" s="8" t="s">
        <v>76</v>
      </c>
    </row>
    <row r="19" spans="1:21" ht="19.95" customHeight="1">
      <c r="A19" s="8" t="s">
        <v>82</v>
      </c>
      <c r="B19" s="8" t="s">
        <v>54</v>
      </c>
      <c r="C19" s="8" t="s">
        <v>83</v>
      </c>
      <c r="D19" s="8" t="s">
        <v>84</v>
      </c>
      <c r="E19" s="8" t="s">
        <v>85</v>
      </c>
      <c r="F19" s="8" t="s">
        <v>85</v>
      </c>
      <c r="G19" s="8" t="s">
        <v>59</v>
      </c>
      <c r="H19" s="9">
        <v>1</v>
      </c>
      <c r="I19" s="10">
        <v>44207</v>
      </c>
      <c r="J19" s="10"/>
      <c r="K19" s="11">
        <f>IF($A19="","",ROUND(MAX(0,MIN(IF($J19="",DATE(Inicio!$B$8,12,31),$J19),DATE(Inicio!$B$8,12,31))-MAX($I19,DATE(Inicio!$B$8,1,1))+1)/365*12,1))</f>
        <v>12</v>
      </c>
      <c r="L19" s="12">
        <v>24500</v>
      </c>
      <c r="M19" s="12">
        <v>900</v>
      </c>
      <c r="N19" s="12">
        <v>1100</v>
      </c>
      <c r="O19" s="12">
        <v>600</v>
      </c>
      <c r="P19" s="12">
        <v>0</v>
      </c>
      <c r="Q19" s="12">
        <v>300</v>
      </c>
      <c r="R19" s="13">
        <f t="shared" si="0"/>
        <v>2600</v>
      </c>
      <c r="S19" s="13">
        <f t="shared" si="1"/>
        <v>27400</v>
      </c>
      <c r="T19" s="13">
        <f t="shared" si="2"/>
        <v>27400</v>
      </c>
      <c r="U19" s="8" t="s">
        <v>60</v>
      </c>
    </row>
    <row r="20" spans="1:21" ht="19.95" customHeight="1">
      <c r="A20" s="8" t="s">
        <v>86</v>
      </c>
      <c r="B20" s="8" t="s">
        <v>54</v>
      </c>
      <c r="C20" s="8" t="s">
        <v>83</v>
      </c>
      <c r="D20" s="8" t="s">
        <v>84</v>
      </c>
      <c r="E20" s="8" t="s">
        <v>85</v>
      </c>
      <c r="F20" s="8" t="s">
        <v>85</v>
      </c>
      <c r="G20" s="8" t="s">
        <v>59</v>
      </c>
      <c r="H20" s="9">
        <v>1</v>
      </c>
      <c r="I20" s="10">
        <v>44657</v>
      </c>
      <c r="J20" s="10"/>
      <c r="K20" s="11">
        <f>IF($A20="","",ROUND(MAX(0,MIN(IF($J20="",DATE(Inicio!$B$8,12,31),$J20),DATE(Inicio!$B$8,12,31))-MAX($I20,DATE(Inicio!$B$8,1,1))+1)/365*12,1))</f>
        <v>12</v>
      </c>
      <c r="L20" s="12">
        <v>23800</v>
      </c>
      <c r="M20" s="12">
        <v>850</v>
      </c>
      <c r="N20" s="12">
        <v>800</v>
      </c>
      <c r="O20" s="12">
        <v>500</v>
      </c>
      <c r="P20" s="12">
        <v>0</v>
      </c>
      <c r="Q20" s="12">
        <v>280</v>
      </c>
      <c r="R20" s="13">
        <f t="shared" si="0"/>
        <v>2150</v>
      </c>
      <c r="S20" s="13">
        <f t="shared" si="1"/>
        <v>26230</v>
      </c>
      <c r="T20" s="13">
        <f t="shared" si="2"/>
        <v>26230</v>
      </c>
      <c r="U20" s="8" t="s">
        <v>60</v>
      </c>
    </row>
    <row r="21" spans="1:21" ht="19.95" customHeight="1">
      <c r="A21" s="8" t="s">
        <v>87</v>
      </c>
      <c r="B21" s="8" t="s">
        <v>54</v>
      </c>
      <c r="C21" s="8" t="s">
        <v>83</v>
      </c>
      <c r="D21" s="8" t="s">
        <v>84</v>
      </c>
      <c r="E21" s="8" t="s">
        <v>85</v>
      </c>
      <c r="F21" s="8" t="s">
        <v>85</v>
      </c>
      <c r="G21" s="8" t="s">
        <v>78</v>
      </c>
      <c r="H21" s="9">
        <v>0.5</v>
      </c>
      <c r="I21" s="10">
        <v>45689</v>
      </c>
      <c r="J21" s="10"/>
      <c r="K21" s="11">
        <f>IF($A21="","",ROUND(MAX(0,MIN(IF($J21="",DATE(Inicio!$B$8,12,31),$J21),DATE(Inicio!$B$8,12,31))-MAX($I21,DATE(Inicio!$B$8,1,1))+1)/365*12,1))</f>
        <v>11</v>
      </c>
      <c r="L21" s="12">
        <v>11200</v>
      </c>
      <c r="M21" s="12">
        <v>400</v>
      </c>
      <c r="N21" s="12">
        <v>0</v>
      </c>
      <c r="O21" s="12">
        <v>250</v>
      </c>
      <c r="P21" s="12">
        <v>0</v>
      </c>
      <c r="Q21" s="12">
        <v>140</v>
      </c>
      <c r="R21" s="13">
        <f t="shared" si="0"/>
        <v>650</v>
      </c>
      <c r="S21" s="13">
        <f t="shared" si="1"/>
        <v>11990</v>
      </c>
      <c r="T21" s="13">
        <f t="shared" si="2"/>
        <v>23980</v>
      </c>
      <c r="U21" s="8" t="s">
        <v>88</v>
      </c>
    </row>
    <row r="22" spans="1:21" ht="19.95" customHeight="1">
      <c r="A22" s="8" t="s">
        <v>89</v>
      </c>
      <c r="B22" s="8" t="s">
        <v>62</v>
      </c>
      <c r="C22" s="8" t="s">
        <v>83</v>
      </c>
      <c r="D22" s="8" t="s">
        <v>84</v>
      </c>
      <c r="E22" s="8" t="s">
        <v>85</v>
      </c>
      <c r="F22" s="8" t="s">
        <v>85</v>
      </c>
      <c r="G22" s="8" t="s">
        <v>59</v>
      </c>
      <c r="H22" s="9">
        <v>1</v>
      </c>
      <c r="I22" s="10">
        <v>43352</v>
      </c>
      <c r="J22" s="10"/>
      <c r="K22" s="11">
        <f>IF($A22="","",ROUND(MAX(0,MIN(IF($J22="",DATE(Inicio!$B$8,12,31),$J22),DATE(Inicio!$B$8,12,31))-MAX($I22,DATE(Inicio!$B$8,1,1))+1)/365*12,1))</f>
        <v>12</v>
      </c>
      <c r="L22" s="12">
        <v>25200</v>
      </c>
      <c r="M22" s="12">
        <v>950</v>
      </c>
      <c r="N22" s="12">
        <v>1600</v>
      </c>
      <c r="O22" s="12">
        <v>700</v>
      </c>
      <c r="P22" s="12">
        <v>0</v>
      </c>
      <c r="Q22" s="12">
        <v>320</v>
      </c>
      <c r="R22" s="13">
        <f t="shared" si="0"/>
        <v>3250</v>
      </c>
      <c r="S22" s="13">
        <f t="shared" si="1"/>
        <v>28770</v>
      </c>
      <c r="T22" s="13">
        <f t="shared" si="2"/>
        <v>28770</v>
      </c>
      <c r="U22" s="8" t="s">
        <v>60</v>
      </c>
    </row>
    <row r="23" spans="1:21" ht="19.95" customHeight="1">
      <c r="A23" s="8" t="s">
        <v>90</v>
      </c>
      <c r="B23" s="8" t="s">
        <v>62</v>
      </c>
      <c r="C23" s="8" t="s">
        <v>83</v>
      </c>
      <c r="D23" s="8" t="s">
        <v>84</v>
      </c>
      <c r="E23" s="8" t="s">
        <v>85</v>
      </c>
      <c r="F23" s="8" t="s">
        <v>85</v>
      </c>
      <c r="G23" s="8" t="s">
        <v>59</v>
      </c>
      <c r="H23" s="9">
        <v>1</v>
      </c>
      <c r="I23" s="10">
        <v>45082</v>
      </c>
      <c r="J23" s="10"/>
      <c r="K23" s="11">
        <f>IF($A23="","",ROUND(MAX(0,MIN(IF($J23="",DATE(Inicio!$B$8,12,31),$J23),DATE(Inicio!$B$8,12,31))-MAX($I23,DATE(Inicio!$B$8,1,1))+1)/365*12,1))</f>
        <v>12</v>
      </c>
      <c r="L23" s="12">
        <v>24000</v>
      </c>
      <c r="M23" s="12">
        <v>850</v>
      </c>
      <c r="N23" s="12">
        <v>400</v>
      </c>
      <c r="O23" s="12">
        <v>500</v>
      </c>
      <c r="P23" s="12">
        <v>0</v>
      </c>
      <c r="Q23" s="12">
        <v>260</v>
      </c>
      <c r="R23" s="13">
        <f t="shared" si="0"/>
        <v>1750</v>
      </c>
      <c r="S23" s="13">
        <f t="shared" si="1"/>
        <v>26010</v>
      </c>
      <c r="T23" s="13">
        <f t="shared" si="2"/>
        <v>26010</v>
      </c>
      <c r="U23" s="8" t="s">
        <v>60</v>
      </c>
    </row>
    <row r="24" spans="1:21" ht="19.95" customHeight="1">
      <c r="A24" s="8" t="s">
        <v>91</v>
      </c>
      <c r="B24" s="8" t="s">
        <v>54</v>
      </c>
      <c r="C24" s="8" t="s">
        <v>92</v>
      </c>
      <c r="D24" s="8" t="s">
        <v>93</v>
      </c>
      <c r="E24" s="8" t="s">
        <v>93</v>
      </c>
      <c r="F24" s="8" t="s">
        <v>94</v>
      </c>
      <c r="G24" s="8" t="s">
        <v>59</v>
      </c>
      <c r="H24" s="9">
        <v>1</v>
      </c>
      <c r="I24" s="10">
        <v>45427</v>
      </c>
      <c r="J24" s="10"/>
      <c r="K24" s="11">
        <f>IF($A24="","",ROUND(MAX(0,MIN(IF($J24="",DATE(Inicio!$B$8,12,31),$J24),DATE(Inicio!$B$8,12,31))-MAX($I24,DATE(Inicio!$B$8,1,1))+1)/365*12,1))</f>
        <v>12</v>
      </c>
      <c r="L24" s="12">
        <v>20500</v>
      </c>
      <c r="M24" s="12">
        <v>600</v>
      </c>
      <c r="N24" s="12">
        <v>0</v>
      </c>
      <c r="O24" s="12">
        <v>300</v>
      </c>
      <c r="P24" s="12">
        <v>150</v>
      </c>
      <c r="Q24" s="12">
        <v>250</v>
      </c>
      <c r="R24" s="13">
        <f t="shared" si="0"/>
        <v>1050</v>
      </c>
      <c r="S24" s="13">
        <f t="shared" si="1"/>
        <v>21800</v>
      </c>
      <c r="T24" s="13">
        <f t="shared" si="2"/>
        <v>21800</v>
      </c>
      <c r="U24" s="8" t="s">
        <v>60</v>
      </c>
    </row>
    <row r="25" spans="1:21" ht="19.95" customHeight="1">
      <c r="A25" s="8" t="s">
        <v>95</v>
      </c>
      <c r="B25" s="8" t="s">
        <v>54</v>
      </c>
      <c r="C25" s="8" t="s">
        <v>92</v>
      </c>
      <c r="D25" s="8" t="s">
        <v>93</v>
      </c>
      <c r="E25" s="8" t="s">
        <v>93</v>
      </c>
      <c r="F25" s="8" t="s">
        <v>94</v>
      </c>
      <c r="G25" s="8" t="s">
        <v>59</v>
      </c>
      <c r="H25" s="9">
        <v>0.75</v>
      </c>
      <c r="I25" s="10">
        <v>44896</v>
      </c>
      <c r="J25" s="10"/>
      <c r="K25" s="11">
        <f>IF($A25="","",ROUND(MAX(0,MIN(IF($J25="",DATE(Inicio!$B$8,12,31),$J25),DATE(Inicio!$B$8,12,31))-MAX($I25,DATE(Inicio!$B$8,1,1))+1)/365*12,1))</f>
        <v>12</v>
      </c>
      <c r="L25" s="12">
        <v>15000</v>
      </c>
      <c r="M25" s="12">
        <v>450</v>
      </c>
      <c r="N25" s="12">
        <v>600</v>
      </c>
      <c r="O25" s="12">
        <v>200</v>
      </c>
      <c r="P25" s="12">
        <v>100</v>
      </c>
      <c r="Q25" s="12">
        <v>180</v>
      </c>
      <c r="R25" s="13">
        <f t="shared" si="0"/>
        <v>1350</v>
      </c>
      <c r="S25" s="13">
        <f t="shared" si="1"/>
        <v>16530</v>
      </c>
      <c r="T25" s="13">
        <f t="shared" si="2"/>
        <v>22040</v>
      </c>
      <c r="U25" s="8" t="s">
        <v>76</v>
      </c>
    </row>
    <row r="26" spans="1:21" ht="19.95" customHeight="1">
      <c r="A26" s="8" t="s">
        <v>96</v>
      </c>
      <c r="B26" s="8" t="s">
        <v>54</v>
      </c>
      <c r="C26" s="8" t="s">
        <v>92</v>
      </c>
      <c r="D26" s="8" t="s">
        <v>93</v>
      </c>
      <c r="E26" s="8" t="s">
        <v>93</v>
      </c>
      <c r="F26" s="8" t="s">
        <v>94</v>
      </c>
      <c r="G26" s="8" t="s">
        <v>78</v>
      </c>
      <c r="H26" s="9">
        <v>1</v>
      </c>
      <c r="I26" s="10">
        <v>45677</v>
      </c>
      <c r="J26" s="10"/>
      <c r="K26" s="11">
        <f>IF($A26="","",ROUND(MAX(0,MIN(IF($J26="",DATE(Inicio!$B$8,12,31),$J26),DATE(Inicio!$B$8,12,31))-MAX($I26,DATE(Inicio!$B$8,1,1))+1)/365*12,1))</f>
        <v>11.4</v>
      </c>
      <c r="L26" s="12">
        <v>19800</v>
      </c>
      <c r="M26" s="12">
        <v>550</v>
      </c>
      <c r="N26" s="12">
        <v>0</v>
      </c>
      <c r="O26" s="12">
        <v>250</v>
      </c>
      <c r="P26" s="12">
        <v>120</v>
      </c>
      <c r="Q26" s="12">
        <v>220</v>
      </c>
      <c r="R26" s="13">
        <f t="shared" si="0"/>
        <v>920</v>
      </c>
      <c r="S26" s="13">
        <f t="shared" si="1"/>
        <v>20940</v>
      </c>
      <c r="T26" s="13">
        <f t="shared" si="2"/>
        <v>20940</v>
      </c>
      <c r="U26" s="8" t="s">
        <v>60</v>
      </c>
    </row>
    <row r="27" spans="1:21" ht="19.95" customHeight="1">
      <c r="A27" s="8" t="s">
        <v>97</v>
      </c>
      <c r="B27" s="8" t="s">
        <v>54</v>
      </c>
      <c r="C27" s="8" t="s">
        <v>92</v>
      </c>
      <c r="D27" s="8" t="s">
        <v>93</v>
      </c>
      <c r="E27" s="8" t="s">
        <v>93</v>
      </c>
      <c r="F27" s="8" t="s">
        <v>94</v>
      </c>
      <c r="G27" s="8" t="s">
        <v>59</v>
      </c>
      <c r="H27" s="9">
        <v>1</v>
      </c>
      <c r="I27" s="10">
        <v>44067</v>
      </c>
      <c r="J27" s="10"/>
      <c r="K27" s="11">
        <f>IF($A27="","",ROUND(MAX(0,MIN(IF($J27="",DATE(Inicio!$B$8,12,31),$J27),DATE(Inicio!$B$8,12,31))-MAX($I27,DATE(Inicio!$B$8,1,1))+1)/365*12,1))</f>
        <v>12</v>
      </c>
      <c r="L27" s="12">
        <v>21400</v>
      </c>
      <c r="M27" s="12">
        <v>650</v>
      </c>
      <c r="N27" s="12">
        <v>1200</v>
      </c>
      <c r="O27" s="12">
        <v>300</v>
      </c>
      <c r="P27" s="12">
        <v>200</v>
      </c>
      <c r="Q27" s="12">
        <v>260</v>
      </c>
      <c r="R27" s="13">
        <f t="shared" si="0"/>
        <v>2350</v>
      </c>
      <c r="S27" s="13">
        <f t="shared" si="1"/>
        <v>24010</v>
      </c>
      <c r="T27" s="13">
        <f t="shared" si="2"/>
        <v>24010</v>
      </c>
      <c r="U27" s="8" t="s">
        <v>60</v>
      </c>
    </row>
    <row r="28" spans="1:21" ht="19.95" customHeight="1">
      <c r="A28" s="8" t="s">
        <v>98</v>
      </c>
      <c r="B28" s="8" t="s">
        <v>62</v>
      </c>
      <c r="C28" s="8" t="s">
        <v>92</v>
      </c>
      <c r="D28" s="8" t="s">
        <v>93</v>
      </c>
      <c r="E28" s="8" t="s">
        <v>93</v>
      </c>
      <c r="F28" s="8" t="s">
        <v>94</v>
      </c>
      <c r="G28" s="8" t="s">
        <v>59</v>
      </c>
      <c r="H28" s="9">
        <v>1</v>
      </c>
      <c r="I28" s="10">
        <v>44271</v>
      </c>
      <c r="J28" s="10"/>
      <c r="K28" s="11">
        <f>IF($A28="","",ROUND(MAX(0,MIN(IF($J28="",DATE(Inicio!$B$8,12,31),$J28),DATE(Inicio!$B$8,12,31))-MAX($I28,DATE(Inicio!$B$8,1,1))+1)/365*12,1))</f>
        <v>12</v>
      </c>
      <c r="L28" s="12">
        <v>21800</v>
      </c>
      <c r="M28" s="12">
        <v>700</v>
      </c>
      <c r="N28" s="12">
        <v>900</v>
      </c>
      <c r="O28" s="12">
        <v>350</v>
      </c>
      <c r="P28" s="12">
        <v>350</v>
      </c>
      <c r="Q28" s="12">
        <v>250</v>
      </c>
      <c r="R28" s="13">
        <f t="shared" si="0"/>
        <v>2300</v>
      </c>
      <c r="S28" s="13">
        <f t="shared" si="1"/>
        <v>24350</v>
      </c>
      <c r="T28" s="13">
        <f t="shared" si="2"/>
        <v>24350</v>
      </c>
      <c r="U28" s="8" t="s">
        <v>60</v>
      </c>
    </row>
    <row r="29" spans="1:21" ht="19.95" customHeight="1">
      <c r="A29" s="8" t="s">
        <v>99</v>
      </c>
      <c r="B29" s="8" t="s">
        <v>62</v>
      </c>
      <c r="C29" s="8" t="s">
        <v>92</v>
      </c>
      <c r="D29" s="8" t="s">
        <v>93</v>
      </c>
      <c r="E29" s="8" t="s">
        <v>93</v>
      </c>
      <c r="F29" s="8" t="s">
        <v>94</v>
      </c>
      <c r="G29" s="8" t="s">
        <v>59</v>
      </c>
      <c r="H29" s="9">
        <v>1</v>
      </c>
      <c r="I29" s="10">
        <v>45483</v>
      </c>
      <c r="J29" s="10"/>
      <c r="K29" s="11">
        <f>IF($A29="","",ROUND(MAX(0,MIN(IF($J29="",DATE(Inicio!$B$8,12,31),$J29),DATE(Inicio!$B$8,12,31))-MAX($I29,DATE(Inicio!$B$8,1,1))+1)/365*12,1))</f>
        <v>12</v>
      </c>
      <c r="L29" s="12">
        <v>20700</v>
      </c>
      <c r="M29" s="12">
        <v>650</v>
      </c>
      <c r="N29" s="12">
        <v>0</v>
      </c>
      <c r="O29" s="12">
        <v>350</v>
      </c>
      <c r="P29" s="12">
        <v>300</v>
      </c>
      <c r="Q29" s="12">
        <v>240</v>
      </c>
      <c r="R29" s="13">
        <f t="shared" si="0"/>
        <v>1300</v>
      </c>
      <c r="S29" s="13">
        <f t="shared" si="1"/>
        <v>22240</v>
      </c>
      <c r="T29" s="13">
        <f t="shared" si="2"/>
        <v>22240</v>
      </c>
      <c r="U29" s="8" t="s">
        <v>60</v>
      </c>
    </row>
    <row r="30" spans="1:21" ht="19.95" customHeight="1">
      <c r="A30" s="8" t="s">
        <v>100</v>
      </c>
      <c r="B30" s="8" t="s">
        <v>54</v>
      </c>
      <c r="C30" s="8" t="s">
        <v>72</v>
      </c>
      <c r="D30" s="8" t="s">
        <v>101</v>
      </c>
      <c r="E30" s="8" t="s">
        <v>101</v>
      </c>
      <c r="F30" s="8" t="s">
        <v>102</v>
      </c>
      <c r="G30" s="8" t="s">
        <v>59</v>
      </c>
      <c r="H30" s="9">
        <v>1</v>
      </c>
      <c r="I30" s="10">
        <v>44452</v>
      </c>
      <c r="J30" s="10"/>
      <c r="K30" s="11">
        <f>IF($A30="","",ROUND(MAX(0,MIN(IF($J30="",DATE(Inicio!$B$8,12,31),$J30),DATE(Inicio!$B$8,12,31))-MAX($I30,DATE(Inicio!$B$8,1,1))+1)/365*12,1))</f>
        <v>12</v>
      </c>
      <c r="L30" s="12">
        <v>27000</v>
      </c>
      <c r="M30" s="12">
        <v>1300</v>
      </c>
      <c r="N30" s="12">
        <v>900</v>
      </c>
      <c r="O30" s="12">
        <v>900</v>
      </c>
      <c r="P30" s="12">
        <v>300</v>
      </c>
      <c r="Q30" s="12">
        <v>360</v>
      </c>
      <c r="R30" s="13">
        <f t="shared" si="0"/>
        <v>3400</v>
      </c>
      <c r="S30" s="13">
        <f t="shared" si="1"/>
        <v>30760</v>
      </c>
      <c r="T30" s="13">
        <f t="shared" si="2"/>
        <v>30760</v>
      </c>
      <c r="U30" s="8" t="s">
        <v>60</v>
      </c>
    </row>
    <row r="31" spans="1:21" ht="19.95" customHeight="1">
      <c r="A31" s="8" t="s">
        <v>103</v>
      </c>
      <c r="B31" s="8" t="s">
        <v>54</v>
      </c>
      <c r="C31" s="8" t="s">
        <v>72</v>
      </c>
      <c r="D31" s="8" t="s">
        <v>101</v>
      </c>
      <c r="E31" s="8" t="s">
        <v>101</v>
      </c>
      <c r="F31" s="8" t="s">
        <v>102</v>
      </c>
      <c r="G31" s="8" t="s">
        <v>59</v>
      </c>
      <c r="H31" s="9">
        <v>1</v>
      </c>
      <c r="I31" s="10">
        <v>44979</v>
      </c>
      <c r="J31" s="10"/>
      <c r="K31" s="11">
        <f>IF($A31="","",ROUND(MAX(0,MIN(IF($J31="",DATE(Inicio!$B$8,12,31),$J31),DATE(Inicio!$B$8,12,31))-MAX($I31,DATE(Inicio!$B$8,1,1))+1)/365*12,1))</f>
        <v>12</v>
      </c>
      <c r="L31" s="12">
        <v>26200</v>
      </c>
      <c r="M31" s="12">
        <v>1200</v>
      </c>
      <c r="N31" s="12">
        <v>300</v>
      </c>
      <c r="O31" s="12">
        <v>800</v>
      </c>
      <c r="P31" s="12">
        <v>250</v>
      </c>
      <c r="Q31" s="12">
        <v>330</v>
      </c>
      <c r="R31" s="13">
        <f t="shared" si="0"/>
        <v>2550</v>
      </c>
      <c r="S31" s="13">
        <f t="shared" si="1"/>
        <v>29080</v>
      </c>
      <c r="T31" s="13">
        <f t="shared" si="2"/>
        <v>29080</v>
      </c>
      <c r="U31" s="8" t="s">
        <v>60</v>
      </c>
    </row>
    <row r="32" spans="1:21" ht="19.95" customHeight="1">
      <c r="A32" s="8" t="s">
        <v>104</v>
      </c>
      <c r="B32" s="8" t="s">
        <v>62</v>
      </c>
      <c r="C32" s="8" t="s">
        <v>72</v>
      </c>
      <c r="D32" s="8" t="s">
        <v>101</v>
      </c>
      <c r="E32" s="8" t="s">
        <v>101</v>
      </c>
      <c r="F32" s="8" t="s">
        <v>102</v>
      </c>
      <c r="G32" s="8" t="s">
        <v>59</v>
      </c>
      <c r="H32" s="9">
        <v>1</v>
      </c>
      <c r="I32" s="10">
        <v>43951</v>
      </c>
      <c r="J32" s="10"/>
      <c r="K32" s="11">
        <f>IF($A32="","",ROUND(MAX(0,MIN(IF($J32="",DATE(Inicio!$B$8,12,31),$J32),DATE(Inicio!$B$8,12,31))-MAX($I32,DATE(Inicio!$B$8,1,1))+1)/365*12,1))</f>
        <v>12</v>
      </c>
      <c r="L32" s="12">
        <v>28400</v>
      </c>
      <c r="M32" s="12">
        <v>1500</v>
      </c>
      <c r="N32" s="12">
        <v>1300</v>
      </c>
      <c r="O32" s="12">
        <v>1000</v>
      </c>
      <c r="P32" s="12">
        <v>650</v>
      </c>
      <c r="Q32" s="12">
        <v>400</v>
      </c>
      <c r="R32" s="13">
        <f t="shared" si="0"/>
        <v>4450</v>
      </c>
      <c r="S32" s="13">
        <f t="shared" si="1"/>
        <v>33250</v>
      </c>
      <c r="T32" s="13">
        <f t="shared" si="2"/>
        <v>33250</v>
      </c>
      <c r="U32" s="8" t="s">
        <v>105</v>
      </c>
    </row>
    <row r="33" spans="1:21" ht="19.95" customHeight="1">
      <c r="A33" s="8" t="s">
        <v>106</v>
      </c>
      <c r="B33" s="8" t="s">
        <v>62</v>
      </c>
      <c r="C33" s="8" t="s">
        <v>72</v>
      </c>
      <c r="D33" s="8" t="s">
        <v>101</v>
      </c>
      <c r="E33" s="8" t="s">
        <v>101</v>
      </c>
      <c r="F33" s="8" t="s">
        <v>102</v>
      </c>
      <c r="G33" s="8" t="s">
        <v>59</v>
      </c>
      <c r="H33" s="9">
        <v>1</v>
      </c>
      <c r="I33" s="10">
        <v>44578</v>
      </c>
      <c r="J33" s="10"/>
      <c r="K33" s="11">
        <f>IF($A33="","",ROUND(MAX(0,MIN(IF($J33="",DATE(Inicio!$B$8,12,31),$J33),DATE(Inicio!$B$8,12,31))-MAX($I33,DATE(Inicio!$B$8,1,1))+1)/365*12,1))</f>
        <v>12</v>
      </c>
      <c r="L33" s="12">
        <v>27900</v>
      </c>
      <c r="M33" s="12">
        <v>1450</v>
      </c>
      <c r="N33" s="12">
        <v>700</v>
      </c>
      <c r="O33" s="12">
        <v>900</v>
      </c>
      <c r="P33" s="12">
        <v>550</v>
      </c>
      <c r="Q33" s="12">
        <v>380</v>
      </c>
      <c r="R33" s="13">
        <f t="shared" si="0"/>
        <v>3600</v>
      </c>
      <c r="S33" s="13">
        <f t="shared" si="1"/>
        <v>31880</v>
      </c>
      <c r="T33" s="13">
        <f t="shared" si="2"/>
        <v>31880</v>
      </c>
      <c r="U33" s="8" t="s">
        <v>105</v>
      </c>
    </row>
    <row r="34" spans="1:21" ht="19.95" customHeight="1">
      <c r="A34" s="8" t="s">
        <v>107</v>
      </c>
      <c r="B34" s="8" t="s">
        <v>62</v>
      </c>
      <c r="C34" s="8" t="s">
        <v>72</v>
      </c>
      <c r="D34" s="8" t="s">
        <v>101</v>
      </c>
      <c r="E34" s="8" t="s">
        <v>101</v>
      </c>
      <c r="F34" s="8" t="s">
        <v>102</v>
      </c>
      <c r="G34" s="8" t="s">
        <v>78</v>
      </c>
      <c r="H34" s="9">
        <v>1</v>
      </c>
      <c r="I34" s="10">
        <v>45566</v>
      </c>
      <c r="J34" s="10"/>
      <c r="K34" s="11">
        <f>IF($A34="","",ROUND(MAX(0,MIN(IF($J34="",DATE(Inicio!$B$8,12,31),$J34),DATE(Inicio!$B$8,12,31))-MAX($I34,DATE(Inicio!$B$8,1,1))+1)/365*12,1))</f>
        <v>12</v>
      </c>
      <c r="L34" s="12">
        <v>26000</v>
      </c>
      <c r="M34" s="12">
        <v>1200</v>
      </c>
      <c r="N34" s="12">
        <v>0</v>
      </c>
      <c r="O34" s="12">
        <v>650</v>
      </c>
      <c r="P34" s="12">
        <v>400</v>
      </c>
      <c r="Q34" s="12">
        <v>300</v>
      </c>
      <c r="R34" s="13">
        <f t="shared" si="0"/>
        <v>2250</v>
      </c>
      <c r="S34" s="13">
        <f t="shared" si="1"/>
        <v>28550</v>
      </c>
      <c r="T34" s="13">
        <f t="shared" si="2"/>
        <v>28550</v>
      </c>
      <c r="U34" s="8" t="s">
        <v>60</v>
      </c>
    </row>
    <row r="35" spans="1:21" ht="19.95" customHeight="1">
      <c r="A35" s="8" t="s">
        <v>108</v>
      </c>
      <c r="B35" s="8" t="s">
        <v>54</v>
      </c>
      <c r="C35" s="8" t="s">
        <v>92</v>
      </c>
      <c r="D35" s="8" t="s">
        <v>109</v>
      </c>
      <c r="E35" s="8" t="s">
        <v>109</v>
      </c>
      <c r="F35" s="8" t="s">
        <v>58</v>
      </c>
      <c r="G35" s="8" t="s">
        <v>59</v>
      </c>
      <c r="H35" s="9">
        <v>1</v>
      </c>
      <c r="I35" s="10">
        <v>44718</v>
      </c>
      <c r="J35" s="10"/>
      <c r="K35" s="11">
        <f>IF($A35="","",ROUND(MAX(0,MIN(IF($J35="",DATE(Inicio!$B$8,12,31),$J35),DATE(Inicio!$B$8,12,31))-MAX($I35,DATE(Inicio!$B$8,1,1))+1)/365*12,1))</f>
        <v>12</v>
      </c>
      <c r="L35" s="12">
        <v>21500</v>
      </c>
      <c r="M35" s="12">
        <v>800</v>
      </c>
      <c r="N35" s="12">
        <v>500</v>
      </c>
      <c r="O35" s="12">
        <v>350</v>
      </c>
      <c r="P35" s="12">
        <v>250</v>
      </c>
      <c r="Q35" s="12">
        <v>280</v>
      </c>
      <c r="R35" s="13">
        <f t="shared" si="0"/>
        <v>1900</v>
      </c>
      <c r="S35" s="13">
        <f t="shared" si="1"/>
        <v>23680</v>
      </c>
      <c r="T35" s="13">
        <f t="shared" si="2"/>
        <v>23680</v>
      </c>
      <c r="U35" s="8" t="s">
        <v>60</v>
      </c>
    </row>
    <row r="36" spans="1:21" ht="19.95" customHeight="1">
      <c r="A36" s="8" t="s">
        <v>110</v>
      </c>
      <c r="B36" s="8" t="s">
        <v>54</v>
      </c>
      <c r="C36" s="8" t="s">
        <v>92</v>
      </c>
      <c r="D36" s="8" t="s">
        <v>109</v>
      </c>
      <c r="E36" s="8" t="s">
        <v>109</v>
      </c>
      <c r="F36" s="8" t="s">
        <v>58</v>
      </c>
      <c r="G36" s="8" t="s">
        <v>78</v>
      </c>
      <c r="H36" s="9">
        <v>1</v>
      </c>
      <c r="I36" s="10">
        <v>45719</v>
      </c>
      <c r="J36" s="10"/>
      <c r="K36" s="11">
        <f>IF($A36="","",ROUND(MAX(0,MIN(IF($J36="",DATE(Inicio!$B$8,12,31),$J36),DATE(Inicio!$B$8,12,31))-MAX($I36,DATE(Inicio!$B$8,1,1))+1)/365*12,1))</f>
        <v>10</v>
      </c>
      <c r="L36" s="12">
        <v>20200</v>
      </c>
      <c r="M36" s="12">
        <v>650</v>
      </c>
      <c r="N36" s="12">
        <v>0</v>
      </c>
      <c r="O36" s="12">
        <v>250</v>
      </c>
      <c r="P36" s="12">
        <v>200</v>
      </c>
      <c r="Q36" s="12">
        <v>240</v>
      </c>
      <c r="R36" s="13">
        <f t="shared" si="0"/>
        <v>1100</v>
      </c>
      <c r="S36" s="13">
        <f t="shared" si="1"/>
        <v>21540</v>
      </c>
      <c r="T36" s="13">
        <f t="shared" si="2"/>
        <v>21540</v>
      </c>
      <c r="U36" s="8" t="s">
        <v>88</v>
      </c>
    </row>
    <row r="37" spans="1:21" ht="19.95" customHeight="1">
      <c r="A37" s="8" t="s">
        <v>111</v>
      </c>
      <c r="B37" s="8" t="s">
        <v>62</v>
      </c>
      <c r="C37" s="8" t="s">
        <v>92</v>
      </c>
      <c r="D37" s="8" t="s">
        <v>109</v>
      </c>
      <c r="E37" s="8" t="s">
        <v>109</v>
      </c>
      <c r="F37" s="8" t="s">
        <v>58</v>
      </c>
      <c r="G37" s="8" t="s">
        <v>59</v>
      </c>
      <c r="H37" s="9">
        <v>1</v>
      </c>
      <c r="I37" s="10">
        <v>43790</v>
      </c>
      <c r="J37" s="10"/>
      <c r="K37" s="11">
        <f>IF($A37="","",ROUND(MAX(0,MIN(IF($J37="",DATE(Inicio!$B$8,12,31),$J37),DATE(Inicio!$B$8,12,31))-MAX($I37,DATE(Inicio!$B$8,1,1))+1)/365*12,1))</f>
        <v>12</v>
      </c>
      <c r="L37" s="12">
        <v>23600</v>
      </c>
      <c r="M37" s="12">
        <v>1100</v>
      </c>
      <c r="N37" s="12">
        <v>1500</v>
      </c>
      <c r="O37" s="12">
        <v>500</v>
      </c>
      <c r="P37" s="12">
        <v>900</v>
      </c>
      <c r="Q37" s="12">
        <v>320</v>
      </c>
      <c r="R37" s="13">
        <f t="shared" si="0"/>
        <v>4000</v>
      </c>
      <c r="S37" s="13">
        <f t="shared" si="1"/>
        <v>27920</v>
      </c>
      <c r="T37" s="13">
        <f t="shared" si="2"/>
        <v>27920</v>
      </c>
      <c r="U37" s="8" t="s">
        <v>112</v>
      </c>
    </row>
    <row r="38" spans="1:21" ht="19.95" customHeight="1">
      <c r="A38" s="8" t="s">
        <v>113</v>
      </c>
      <c r="B38" s="8" t="s">
        <v>62</v>
      </c>
      <c r="C38" s="8" t="s">
        <v>92</v>
      </c>
      <c r="D38" s="8" t="s">
        <v>109</v>
      </c>
      <c r="E38" s="8" t="s">
        <v>109</v>
      </c>
      <c r="F38" s="8" t="s">
        <v>58</v>
      </c>
      <c r="G38" s="8" t="s">
        <v>59</v>
      </c>
      <c r="H38" s="9">
        <v>1</v>
      </c>
      <c r="I38" s="10">
        <v>43955</v>
      </c>
      <c r="J38" s="10"/>
      <c r="K38" s="11">
        <f>IF($A38="","",ROUND(MAX(0,MIN(IF($J38="",DATE(Inicio!$B$8,12,31),$J38),DATE(Inicio!$B$8,12,31))-MAX($I38,DATE(Inicio!$B$8,1,1))+1)/365*12,1))</f>
        <v>12</v>
      </c>
      <c r="L38" s="12">
        <v>22900</v>
      </c>
      <c r="M38" s="12">
        <v>1050</v>
      </c>
      <c r="N38" s="12">
        <v>1100</v>
      </c>
      <c r="O38" s="12">
        <v>450</v>
      </c>
      <c r="P38" s="12">
        <v>850</v>
      </c>
      <c r="Q38" s="12">
        <v>300</v>
      </c>
      <c r="R38" s="13">
        <f t="shared" si="0"/>
        <v>3450</v>
      </c>
      <c r="S38" s="13">
        <f t="shared" si="1"/>
        <v>26650</v>
      </c>
      <c r="T38" s="13">
        <f t="shared" si="2"/>
        <v>26650</v>
      </c>
      <c r="U38" s="8" t="s">
        <v>112</v>
      </c>
    </row>
    <row r="39" spans="1:21" ht="19.95" customHeight="1">
      <c r="A39" s="8" t="s">
        <v>114</v>
      </c>
      <c r="B39" s="8" t="s">
        <v>54</v>
      </c>
      <c r="C39" s="8" t="s">
        <v>72</v>
      </c>
      <c r="D39" s="8" t="s">
        <v>115</v>
      </c>
      <c r="E39" s="8" t="s">
        <v>115</v>
      </c>
      <c r="F39" s="8" t="s">
        <v>116</v>
      </c>
      <c r="G39" s="8" t="s">
        <v>59</v>
      </c>
      <c r="H39" s="9">
        <v>1</v>
      </c>
      <c r="I39" s="10">
        <v>44781</v>
      </c>
      <c r="J39" s="10"/>
      <c r="K39" s="11">
        <f>IF($A39="","",ROUND(MAX(0,MIN(IF($J39="",DATE(Inicio!$B$8,12,31),$J39),DATE(Inicio!$B$8,12,31))-MAX($I39,DATE(Inicio!$B$8,1,1))+1)/365*12,1))</f>
        <v>12</v>
      </c>
      <c r="L39" s="12">
        <v>31000</v>
      </c>
      <c r="M39" s="12">
        <v>1800</v>
      </c>
      <c r="N39" s="12">
        <v>700</v>
      </c>
      <c r="O39" s="12">
        <v>2200</v>
      </c>
      <c r="P39" s="12">
        <v>0</v>
      </c>
      <c r="Q39" s="12">
        <v>420</v>
      </c>
      <c r="R39" s="13">
        <f t="shared" ref="R39:R70" si="3">IF($A39="","",SUM($M39:$P39))</f>
        <v>4700</v>
      </c>
      <c r="S39" s="13">
        <f t="shared" ref="S39:S70" si="4">IF($A39="","",SUM($L39,$R39,$Q39))</f>
        <v>36120</v>
      </c>
      <c r="T39" s="13">
        <f t="shared" ref="T39:T70" si="5">IFERROR($S39/$H39,"")</f>
        <v>36120</v>
      </c>
      <c r="U39" s="8" t="s">
        <v>60</v>
      </c>
    </row>
    <row r="40" spans="1:21" ht="19.95" customHeight="1">
      <c r="A40" s="8" t="s">
        <v>117</v>
      </c>
      <c r="B40" s="8" t="s">
        <v>54</v>
      </c>
      <c r="C40" s="8" t="s">
        <v>72</v>
      </c>
      <c r="D40" s="8" t="s">
        <v>115</v>
      </c>
      <c r="E40" s="8" t="s">
        <v>115</v>
      </c>
      <c r="F40" s="8" t="s">
        <v>116</v>
      </c>
      <c r="G40" s="8" t="s">
        <v>59</v>
      </c>
      <c r="H40" s="9">
        <v>1</v>
      </c>
      <c r="I40" s="10">
        <v>45334</v>
      </c>
      <c r="J40" s="10"/>
      <c r="K40" s="11">
        <f>IF($A40="","",ROUND(MAX(0,MIN(IF($J40="",DATE(Inicio!$B$8,12,31),$J40),DATE(Inicio!$B$8,12,31))-MAX($I40,DATE(Inicio!$B$8,1,1))+1)/365*12,1))</f>
        <v>12</v>
      </c>
      <c r="L40" s="12">
        <v>29500</v>
      </c>
      <c r="M40" s="12">
        <v>1600</v>
      </c>
      <c r="N40" s="12">
        <v>0</v>
      </c>
      <c r="O40" s="12">
        <v>1700</v>
      </c>
      <c r="P40" s="12">
        <v>0</v>
      </c>
      <c r="Q40" s="12">
        <v>350</v>
      </c>
      <c r="R40" s="13">
        <f t="shared" si="3"/>
        <v>3300</v>
      </c>
      <c r="S40" s="13">
        <f t="shared" si="4"/>
        <v>33150</v>
      </c>
      <c r="T40" s="13">
        <f t="shared" si="5"/>
        <v>33150</v>
      </c>
      <c r="U40" s="8" t="s">
        <v>60</v>
      </c>
    </row>
    <row r="41" spans="1:21" ht="19.95" customHeight="1">
      <c r="A41" s="8" t="s">
        <v>118</v>
      </c>
      <c r="B41" s="8" t="s">
        <v>62</v>
      </c>
      <c r="C41" s="8" t="s">
        <v>72</v>
      </c>
      <c r="D41" s="8" t="s">
        <v>115</v>
      </c>
      <c r="E41" s="8" t="s">
        <v>115</v>
      </c>
      <c r="F41" s="8" t="s">
        <v>116</v>
      </c>
      <c r="G41" s="8" t="s">
        <v>59</v>
      </c>
      <c r="H41" s="9">
        <v>1</v>
      </c>
      <c r="I41" s="10">
        <v>44305</v>
      </c>
      <c r="J41" s="10"/>
      <c r="K41" s="11">
        <f>IF($A41="","",ROUND(MAX(0,MIN(IF($J41="",DATE(Inicio!$B$8,12,31),$J41),DATE(Inicio!$B$8,12,31))-MAX($I41,DATE(Inicio!$B$8,1,1))+1)/365*12,1))</f>
        <v>12</v>
      </c>
      <c r="L41" s="12">
        <v>32500</v>
      </c>
      <c r="M41" s="12">
        <v>1900</v>
      </c>
      <c r="N41" s="12">
        <v>900</v>
      </c>
      <c r="O41" s="12">
        <v>2600</v>
      </c>
      <c r="P41" s="12">
        <v>0</v>
      </c>
      <c r="Q41" s="12">
        <v>450</v>
      </c>
      <c r="R41" s="13">
        <f t="shared" si="3"/>
        <v>5400</v>
      </c>
      <c r="S41" s="13">
        <f t="shared" si="4"/>
        <v>38350</v>
      </c>
      <c r="T41" s="13">
        <f t="shared" si="5"/>
        <v>38350</v>
      </c>
      <c r="U41" s="8" t="s">
        <v>60</v>
      </c>
    </row>
    <row r="42" spans="1:21" ht="19.95" customHeight="1">
      <c r="A42" s="8"/>
      <c r="B42" s="8"/>
      <c r="C42" s="8"/>
      <c r="D42" s="8"/>
      <c r="E42" s="8"/>
      <c r="F42" s="8"/>
      <c r="G42" s="8"/>
      <c r="H42" s="9"/>
      <c r="I42" s="10"/>
      <c r="J42" s="10"/>
      <c r="K42" s="11" t="str">
        <f>IF($A42="","",ROUND(MAX(0,MIN(IF($J42="",DATE(Inicio!$B$8,12,31),$J42),DATE(Inicio!$B$8,12,31))-MAX($I42,DATE(Inicio!$B$8,1,1))+1)/365*12,1))</f>
        <v/>
      </c>
      <c r="L42" s="12"/>
      <c r="M42" s="12"/>
      <c r="N42" s="12"/>
      <c r="O42" s="12"/>
      <c r="P42" s="12"/>
      <c r="Q42" s="12"/>
      <c r="R42" s="13" t="str">
        <f t="shared" si="3"/>
        <v/>
      </c>
      <c r="S42" s="13" t="str">
        <f t="shared" si="4"/>
        <v/>
      </c>
      <c r="T42" s="13" t="str">
        <f t="shared" si="5"/>
        <v/>
      </c>
      <c r="U42" s="8"/>
    </row>
    <row r="43" spans="1:21" ht="19.95" customHeight="1">
      <c r="A43" s="8"/>
      <c r="B43" s="8"/>
      <c r="C43" s="8"/>
      <c r="D43" s="8"/>
      <c r="E43" s="8"/>
      <c r="F43" s="8"/>
      <c r="G43" s="8"/>
      <c r="H43" s="9"/>
      <c r="I43" s="10"/>
      <c r="J43" s="10"/>
      <c r="K43" s="11" t="str">
        <f>IF($A43="","",ROUND(MAX(0,MIN(IF($J43="",DATE(Inicio!$B$8,12,31),$J43),DATE(Inicio!$B$8,12,31))-MAX($I43,DATE(Inicio!$B$8,1,1))+1)/365*12,1))</f>
        <v/>
      </c>
      <c r="L43" s="12"/>
      <c r="M43" s="12"/>
      <c r="N43" s="12"/>
      <c r="O43" s="12"/>
      <c r="P43" s="12"/>
      <c r="Q43" s="12"/>
      <c r="R43" s="13" t="str">
        <f t="shared" si="3"/>
        <v/>
      </c>
      <c r="S43" s="13" t="str">
        <f t="shared" si="4"/>
        <v/>
      </c>
      <c r="T43" s="13" t="str">
        <f t="shared" si="5"/>
        <v/>
      </c>
      <c r="U43" s="8"/>
    </row>
    <row r="44" spans="1:21" ht="19.95" customHeight="1">
      <c r="A44" s="8"/>
      <c r="B44" s="8"/>
      <c r="C44" s="8"/>
      <c r="D44" s="8"/>
      <c r="E44" s="8"/>
      <c r="F44" s="8"/>
      <c r="G44" s="8"/>
      <c r="H44" s="9"/>
      <c r="I44" s="10"/>
      <c r="J44" s="10"/>
      <c r="K44" s="11" t="str">
        <f>IF($A44="","",ROUND(MAX(0,MIN(IF($J44="",DATE(Inicio!$B$8,12,31),$J44),DATE(Inicio!$B$8,12,31))-MAX($I44,DATE(Inicio!$B$8,1,1))+1)/365*12,1))</f>
        <v/>
      </c>
      <c r="L44" s="12"/>
      <c r="M44" s="12"/>
      <c r="N44" s="12"/>
      <c r="O44" s="12"/>
      <c r="P44" s="12"/>
      <c r="Q44" s="12"/>
      <c r="R44" s="13" t="str">
        <f t="shared" si="3"/>
        <v/>
      </c>
      <c r="S44" s="13" t="str">
        <f t="shared" si="4"/>
        <v/>
      </c>
      <c r="T44" s="13" t="str">
        <f t="shared" si="5"/>
        <v/>
      </c>
      <c r="U44" s="8"/>
    </row>
    <row r="45" spans="1:21" ht="19.95" customHeight="1">
      <c r="A45" s="8"/>
      <c r="B45" s="8"/>
      <c r="C45" s="8"/>
      <c r="D45" s="8"/>
      <c r="E45" s="8"/>
      <c r="F45" s="8"/>
      <c r="G45" s="8"/>
      <c r="H45" s="9"/>
      <c r="I45" s="10"/>
      <c r="J45" s="10"/>
      <c r="K45" s="11" t="str">
        <f>IF($A45="","",ROUND(MAX(0,MIN(IF($J45="",DATE(Inicio!$B$8,12,31),$J45),DATE(Inicio!$B$8,12,31))-MAX($I45,DATE(Inicio!$B$8,1,1))+1)/365*12,1))</f>
        <v/>
      </c>
      <c r="L45" s="12"/>
      <c r="M45" s="12"/>
      <c r="N45" s="12"/>
      <c r="O45" s="12"/>
      <c r="P45" s="12"/>
      <c r="Q45" s="12"/>
      <c r="R45" s="13" t="str">
        <f t="shared" si="3"/>
        <v/>
      </c>
      <c r="S45" s="13" t="str">
        <f t="shared" si="4"/>
        <v/>
      </c>
      <c r="T45" s="13" t="str">
        <f t="shared" si="5"/>
        <v/>
      </c>
      <c r="U45" s="8"/>
    </row>
    <row r="46" spans="1:21" ht="19.95" customHeight="1">
      <c r="A46" s="8"/>
      <c r="B46" s="8"/>
      <c r="C46" s="8"/>
      <c r="D46" s="8"/>
      <c r="E46" s="8"/>
      <c r="F46" s="8"/>
      <c r="G46" s="8"/>
      <c r="H46" s="9"/>
      <c r="I46" s="10"/>
      <c r="J46" s="10"/>
      <c r="K46" s="11" t="str">
        <f>IF($A46="","",ROUND(MAX(0,MIN(IF($J46="",DATE(Inicio!$B$8,12,31),$J46),DATE(Inicio!$B$8,12,31))-MAX($I46,DATE(Inicio!$B$8,1,1))+1)/365*12,1))</f>
        <v/>
      </c>
      <c r="L46" s="12"/>
      <c r="M46" s="12"/>
      <c r="N46" s="12"/>
      <c r="O46" s="12"/>
      <c r="P46" s="12"/>
      <c r="Q46" s="12"/>
      <c r="R46" s="13" t="str">
        <f t="shared" si="3"/>
        <v/>
      </c>
      <c r="S46" s="13" t="str">
        <f t="shared" si="4"/>
        <v/>
      </c>
      <c r="T46" s="13" t="str">
        <f t="shared" si="5"/>
        <v/>
      </c>
      <c r="U46" s="8"/>
    </row>
    <row r="47" spans="1:21" ht="19.95" customHeight="1">
      <c r="A47" s="8"/>
      <c r="B47" s="8"/>
      <c r="C47" s="8"/>
      <c r="D47" s="8"/>
      <c r="E47" s="8"/>
      <c r="F47" s="8"/>
      <c r="G47" s="8"/>
      <c r="H47" s="9"/>
      <c r="I47" s="10"/>
      <c r="J47" s="10"/>
      <c r="K47" s="11" t="str">
        <f>IF($A47="","",ROUND(MAX(0,MIN(IF($J47="",DATE(Inicio!$B$8,12,31),$J47),DATE(Inicio!$B$8,12,31))-MAX($I47,DATE(Inicio!$B$8,1,1))+1)/365*12,1))</f>
        <v/>
      </c>
      <c r="L47" s="12"/>
      <c r="M47" s="12"/>
      <c r="N47" s="12"/>
      <c r="O47" s="12"/>
      <c r="P47" s="12"/>
      <c r="Q47" s="12"/>
      <c r="R47" s="13" t="str">
        <f t="shared" si="3"/>
        <v/>
      </c>
      <c r="S47" s="13" t="str">
        <f t="shared" si="4"/>
        <v/>
      </c>
      <c r="T47" s="13" t="str">
        <f t="shared" si="5"/>
        <v/>
      </c>
      <c r="U47" s="8"/>
    </row>
    <row r="48" spans="1:21" ht="19.95" customHeight="1">
      <c r="A48" s="8"/>
      <c r="B48" s="8"/>
      <c r="C48" s="8"/>
      <c r="D48" s="8"/>
      <c r="E48" s="8"/>
      <c r="F48" s="8"/>
      <c r="G48" s="8"/>
      <c r="H48" s="9"/>
      <c r="I48" s="10"/>
      <c r="J48" s="10"/>
      <c r="K48" s="11" t="str">
        <f>IF($A48="","",ROUND(MAX(0,MIN(IF($J48="",DATE(Inicio!$B$8,12,31),$J48),DATE(Inicio!$B$8,12,31))-MAX($I48,DATE(Inicio!$B$8,1,1))+1)/365*12,1))</f>
        <v/>
      </c>
      <c r="L48" s="12"/>
      <c r="M48" s="12"/>
      <c r="N48" s="12"/>
      <c r="O48" s="12"/>
      <c r="P48" s="12"/>
      <c r="Q48" s="12"/>
      <c r="R48" s="13" t="str">
        <f t="shared" si="3"/>
        <v/>
      </c>
      <c r="S48" s="13" t="str">
        <f t="shared" si="4"/>
        <v/>
      </c>
      <c r="T48" s="13" t="str">
        <f t="shared" si="5"/>
        <v/>
      </c>
      <c r="U48" s="8"/>
    </row>
    <row r="49" spans="1:21" ht="19.95" customHeight="1">
      <c r="A49" s="8"/>
      <c r="B49" s="8"/>
      <c r="C49" s="8"/>
      <c r="D49" s="8"/>
      <c r="E49" s="8"/>
      <c r="F49" s="8"/>
      <c r="G49" s="8"/>
      <c r="H49" s="9"/>
      <c r="I49" s="10"/>
      <c r="J49" s="10"/>
      <c r="K49" s="11" t="str">
        <f>IF($A49="","",ROUND(MAX(0,MIN(IF($J49="",DATE(Inicio!$B$8,12,31),$J49),DATE(Inicio!$B$8,12,31))-MAX($I49,DATE(Inicio!$B$8,1,1))+1)/365*12,1))</f>
        <v/>
      </c>
      <c r="L49" s="12"/>
      <c r="M49" s="12"/>
      <c r="N49" s="12"/>
      <c r="O49" s="12"/>
      <c r="P49" s="12"/>
      <c r="Q49" s="12"/>
      <c r="R49" s="13" t="str">
        <f t="shared" si="3"/>
        <v/>
      </c>
      <c r="S49" s="13" t="str">
        <f t="shared" si="4"/>
        <v/>
      </c>
      <c r="T49" s="13" t="str">
        <f t="shared" si="5"/>
        <v/>
      </c>
      <c r="U49" s="8"/>
    </row>
    <row r="50" spans="1:21" ht="19.95" customHeight="1">
      <c r="A50" s="8"/>
      <c r="B50" s="8"/>
      <c r="C50" s="8"/>
      <c r="D50" s="8"/>
      <c r="E50" s="8"/>
      <c r="F50" s="8"/>
      <c r="G50" s="8"/>
      <c r="H50" s="9"/>
      <c r="I50" s="10"/>
      <c r="J50" s="10"/>
      <c r="K50" s="11" t="str">
        <f>IF($A50="","",ROUND(MAX(0,MIN(IF($J50="",DATE(Inicio!$B$8,12,31),$J50),DATE(Inicio!$B$8,12,31))-MAX($I50,DATE(Inicio!$B$8,1,1))+1)/365*12,1))</f>
        <v/>
      </c>
      <c r="L50" s="12"/>
      <c r="M50" s="12"/>
      <c r="N50" s="12"/>
      <c r="O50" s="12"/>
      <c r="P50" s="12"/>
      <c r="Q50" s="12"/>
      <c r="R50" s="13" t="str">
        <f t="shared" si="3"/>
        <v/>
      </c>
      <c r="S50" s="13" t="str">
        <f t="shared" si="4"/>
        <v/>
      </c>
      <c r="T50" s="13" t="str">
        <f t="shared" si="5"/>
        <v/>
      </c>
      <c r="U50" s="8"/>
    </row>
    <row r="51" spans="1:21" ht="19.95" customHeight="1">
      <c r="A51" s="8"/>
      <c r="B51" s="8"/>
      <c r="C51" s="8"/>
      <c r="D51" s="8"/>
      <c r="E51" s="8"/>
      <c r="F51" s="8"/>
      <c r="G51" s="8"/>
      <c r="H51" s="9"/>
      <c r="I51" s="10"/>
      <c r="J51" s="10"/>
      <c r="K51" s="11" t="str">
        <f>IF($A51="","",ROUND(MAX(0,MIN(IF($J51="",DATE(Inicio!$B$8,12,31),$J51),DATE(Inicio!$B$8,12,31))-MAX($I51,DATE(Inicio!$B$8,1,1))+1)/365*12,1))</f>
        <v/>
      </c>
      <c r="L51" s="12"/>
      <c r="M51" s="12"/>
      <c r="N51" s="12"/>
      <c r="O51" s="12"/>
      <c r="P51" s="12"/>
      <c r="Q51" s="12"/>
      <c r="R51" s="13" t="str">
        <f t="shared" si="3"/>
        <v/>
      </c>
      <c r="S51" s="13" t="str">
        <f t="shared" si="4"/>
        <v/>
      </c>
      <c r="T51" s="13" t="str">
        <f t="shared" si="5"/>
        <v/>
      </c>
      <c r="U51" s="8"/>
    </row>
    <row r="52" spans="1:21" ht="19.95" customHeight="1">
      <c r="A52" s="8"/>
      <c r="B52" s="8"/>
      <c r="C52" s="8"/>
      <c r="D52" s="8"/>
      <c r="E52" s="8"/>
      <c r="F52" s="8"/>
      <c r="G52" s="8"/>
      <c r="H52" s="9"/>
      <c r="I52" s="10"/>
      <c r="J52" s="10"/>
      <c r="K52" s="11" t="str">
        <f>IF($A52="","",ROUND(MAX(0,MIN(IF($J52="",DATE(Inicio!$B$8,12,31),$J52),DATE(Inicio!$B$8,12,31))-MAX($I52,DATE(Inicio!$B$8,1,1))+1)/365*12,1))</f>
        <v/>
      </c>
      <c r="L52" s="12"/>
      <c r="M52" s="12"/>
      <c r="N52" s="12"/>
      <c r="O52" s="12"/>
      <c r="P52" s="12"/>
      <c r="Q52" s="12"/>
      <c r="R52" s="13" t="str">
        <f t="shared" si="3"/>
        <v/>
      </c>
      <c r="S52" s="13" t="str">
        <f t="shared" si="4"/>
        <v/>
      </c>
      <c r="T52" s="13" t="str">
        <f t="shared" si="5"/>
        <v/>
      </c>
      <c r="U52" s="8"/>
    </row>
    <row r="53" spans="1:21" ht="19.95" customHeight="1">
      <c r="A53" s="8"/>
      <c r="B53" s="8"/>
      <c r="C53" s="8"/>
      <c r="D53" s="8"/>
      <c r="E53" s="8"/>
      <c r="F53" s="8"/>
      <c r="G53" s="8"/>
      <c r="H53" s="9"/>
      <c r="I53" s="10"/>
      <c r="J53" s="10"/>
      <c r="K53" s="11" t="str">
        <f>IF($A53="","",ROUND(MAX(0,MIN(IF($J53="",DATE(Inicio!$B$8,12,31),$J53),DATE(Inicio!$B$8,12,31))-MAX($I53,DATE(Inicio!$B$8,1,1))+1)/365*12,1))</f>
        <v/>
      </c>
      <c r="L53" s="12"/>
      <c r="M53" s="12"/>
      <c r="N53" s="12"/>
      <c r="O53" s="12"/>
      <c r="P53" s="12"/>
      <c r="Q53" s="12"/>
      <c r="R53" s="13" t="str">
        <f t="shared" si="3"/>
        <v/>
      </c>
      <c r="S53" s="13" t="str">
        <f t="shared" si="4"/>
        <v/>
      </c>
      <c r="T53" s="13" t="str">
        <f t="shared" si="5"/>
        <v/>
      </c>
      <c r="U53" s="8"/>
    </row>
    <row r="54" spans="1:21" ht="19.95" customHeight="1">
      <c r="A54" s="8"/>
      <c r="B54" s="8"/>
      <c r="C54" s="8"/>
      <c r="D54" s="8"/>
      <c r="E54" s="8"/>
      <c r="F54" s="8"/>
      <c r="G54" s="8"/>
      <c r="H54" s="9"/>
      <c r="I54" s="10"/>
      <c r="J54" s="10"/>
      <c r="K54" s="11" t="str">
        <f>IF($A54="","",ROUND(MAX(0,MIN(IF($J54="",DATE(Inicio!$B$8,12,31),$J54),DATE(Inicio!$B$8,12,31))-MAX($I54,DATE(Inicio!$B$8,1,1))+1)/365*12,1))</f>
        <v/>
      </c>
      <c r="L54" s="12"/>
      <c r="M54" s="12"/>
      <c r="N54" s="12"/>
      <c r="O54" s="12"/>
      <c r="P54" s="12"/>
      <c r="Q54" s="12"/>
      <c r="R54" s="13" t="str">
        <f t="shared" si="3"/>
        <v/>
      </c>
      <c r="S54" s="13" t="str">
        <f t="shared" si="4"/>
        <v/>
      </c>
      <c r="T54" s="13" t="str">
        <f t="shared" si="5"/>
        <v/>
      </c>
      <c r="U54" s="8"/>
    </row>
    <row r="55" spans="1:21" ht="19.95" customHeight="1">
      <c r="A55" s="8"/>
      <c r="B55" s="8"/>
      <c r="C55" s="8"/>
      <c r="D55" s="8"/>
      <c r="E55" s="8"/>
      <c r="F55" s="8"/>
      <c r="G55" s="8"/>
      <c r="H55" s="9"/>
      <c r="I55" s="10"/>
      <c r="J55" s="10"/>
      <c r="K55" s="11" t="str">
        <f>IF($A55="","",ROUND(MAX(0,MIN(IF($J55="",DATE(Inicio!$B$8,12,31),$J55),DATE(Inicio!$B$8,12,31))-MAX($I55,DATE(Inicio!$B$8,1,1))+1)/365*12,1))</f>
        <v/>
      </c>
      <c r="L55" s="12"/>
      <c r="M55" s="12"/>
      <c r="N55" s="12"/>
      <c r="O55" s="12"/>
      <c r="P55" s="12"/>
      <c r="Q55" s="12"/>
      <c r="R55" s="13" t="str">
        <f t="shared" si="3"/>
        <v/>
      </c>
      <c r="S55" s="13" t="str">
        <f t="shared" si="4"/>
        <v/>
      </c>
      <c r="T55" s="13" t="str">
        <f t="shared" si="5"/>
        <v/>
      </c>
      <c r="U55" s="8"/>
    </row>
    <row r="56" spans="1:21" ht="19.95" customHeight="1">
      <c r="A56" s="8"/>
      <c r="B56" s="8"/>
      <c r="C56" s="8"/>
      <c r="D56" s="8"/>
      <c r="E56" s="8"/>
      <c r="F56" s="8"/>
      <c r="G56" s="8"/>
      <c r="H56" s="9"/>
      <c r="I56" s="10"/>
      <c r="J56" s="10"/>
      <c r="K56" s="11" t="str">
        <f>IF($A56="","",ROUND(MAX(0,MIN(IF($J56="",DATE(Inicio!$B$8,12,31),$J56),DATE(Inicio!$B$8,12,31))-MAX($I56,DATE(Inicio!$B$8,1,1))+1)/365*12,1))</f>
        <v/>
      </c>
      <c r="L56" s="12"/>
      <c r="M56" s="12"/>
      <c r="N56" s="12"/>
      <c r="O56" s="12"/>
      <c r="P56" s="12"/>
      <c r="Q56" s="12"/>
      <c r="R56" s="13" t="str">
        <f t="shared" si="3"/>
        <v/>
      </c>
      <c r="S56" s="13" t="str">
        <f t="shared" si="4"/>
        <v/>
      </c>
      <c r="T56" s="13" t="str">
        <f t="shared" si="5"/>
        <v/>
      </c>
      <c r="U56" s="8"/>
    </row>
    <row r="57" spans="1:21" ht="19.95" customHeight="1">
      <c r="A57" s="8"/>
      <c r="B57" s="8"/>
      <c r="C57" s="8"/>
      <c r="D57" s="8"/>
      <c r="E57" s="8"/>
      <c r="F57" s="8"/>
      <c r="G57" s="8"/>
      <c r="H57" s="9"/>
      <c r="I57" s="10"/>
      <c r="J57" s="10"/>
      <c r="K57" s="11" t="str">
        <f>IF($A57="","",ROUND(MAX(0,MIN(IF($J57="",DATE(Inicio!$B$8,12,31),$J57),DATE(Inicio!$B$8,12,31))-MAX($I57,DATE(Inicio!$B$8,1,1))+1)/365*12,1))</f>
        <v/>
      </c>
      <c r="L57" s="12"/>
      <c r="M57" s="12"/>
      <c r="N57" s="12"/>
      <c r="O57" s="12"/>
      <c r="P57" s="12"/>
      <c r="Q57" s="12"/>
      <c r="R57" s="13" t="str">
        <f t="shared" si="3"/>
        <v/>
      </c>
      <c r="S57" s="13" t="str">
        <f t="shared" si="4"/>
        <v/>
      </c>
      <c r="T57" s="13" t="str">
        <f t="shared" si="5"/>
        <v/>
      </c>
      <c r="U57" s="8"/>
    </row>
    <row r="58" spans="1:21" ht="19.95" customHeight="1">
      <c r="A58" s="8"/>
      <c r="B58" s="8"/>
      <c r="C58" s="8"/>
      <c r="D58" s="8"/>
      <c r="E58" s="8"/>
      <c r="F58" s="8"/>
      <c r="G58" s="8"/>
      <c r="H58" s="9"/>
      <c r="I58" s="10"/>
      <c r="J58" s="10"/>
      <c r="K58" s="11" t="str">
        <f>IF($A58="","",ROUND(MAX(0,MIN(IF($J58="",DATE(Inicio!$B$8,12,31),$J58),DATE(Inicio!$B$8,12,31))-MAX($I58,DATE(Inicio!$B$8,1,1))+1)/365*12,1))</f>
        <v/>
      </c>
      <c r="L58" s="12"/>
      <c r="M58" s="12"/>
      <c r="N58" s="12"/>
      <c r="O58" s="12"/>
      <c r="P58" s="12"/>
      <c r="Q58" s="12"/>
      <c r="R58" s="13" t="str">
        <f t="shared" si="3"/>
        <v/>
      </c>
      <c r="S58" s="13" t="str">
        <f t="shared" si="4"/>
        <v/>
      </c>
      <c r="T58" s="13" t="str">
        <f t="shared" si="5"/>
        <v/>
      </c>
      <c r="U58" s="8"/>
    </row>
    <row r="59" spans="1:21" ht="19.95" customHeight="1">
      <c r="A59" s="8"/>
      <c r="B59" s="8"/>
      <c r="C59" s="8"/>
      <c r="D59" s="8"/>
      <c r="E59" s="8"/>
      <c r="F59" s="8"/>
      <c r="G59" s="8"/>
      <c r="H59" s="9"/>
      <c r="I59" s="10"/>
      <c r="J59" s="10"/>
      <c r="K59" s="11" t="str">
        <f>IF($A59="","",ROUND(MAX(0,MIN(IF($J59="",DATE(Inicio!$B$8,12,31),$J59),DATE(Inicio!$B$8,12,31))-MAX($I59,DATE(Inicio!$B$8,1,1))+1)/365*12,1))</f>
        <v/>
      </c>
      <c r="L59" s="12"/>
      <c r="M59" s="12"/>
      <c r="N59" s="12"/>
      <c r="O59" s="12"/>
      <c r="P59" s="12"/>
      <c r="Q59" s="12"/>
      <c r="R59" s="13" t="str">
        <f t="shared" si="3"/>
        <v/>
      </c>
      <c r="S59" s="13" t="str">
        <f t="shared" si="4"/>
        <v/>
      </c>
      <c r="T59" s="13" t="str">
        <f t="shared" si="5"/>
        <v/>
      </c>
      <c r="U59" s="8"/>
    </row>
    <row r="60" spans="1:21" ht="19.95" customHeight="1">
      <c r="A60" s="8"/>
      <c r="B60" s="8"/>
      <c r="C60" s="8"/>
      <c r="D60" s="8"/>
      <c r="E60" s="8"/>
      <c r="F60" s="8"/>
      <c r="G60" s="8"/>
      <c r="H60" s="9"/>
      <c r="I60" s="10"/>
      <c r="J60" s="10"/>
      <c r="K60" s="11" t="str">
        <f>IF($A60="","",ROUND(MAX(0,MIN(IF($J60="",DATE(Inicio!$B$8,12,31),$J60),DATE(Inicio!$B$8,12,31))-MAX($I60,DATE(Inicio!$B$8,1,1))+1)/365*12,1))</f>
        <v/>
      </c>
      <c r="L60" s="12"/>
      <c r="M60" s="12"/>
      <c r="N60" s="12"/>
      <c r="O60" s="12"/>
      <c r="P60" s="12"/>
      <c r="Q60" s="12"/>
      <c r="R60" s="13" t="str">
        <f t="shared" si="3"/>
        <v/>
      </c>
      <c r="S60" s="13" t="str">
        <f t="shared" si="4"/>
        <v/>
      </c>
      <c r="T60" s="13" t="str">
        <f t="shared" si="5"/>
        <v/>
      </c>
      <c r="U60" s="8"/>
    </row>
    <row r="61" spans="1:21" ht="19.95" customHeight="1">
      <c r="A61" s="8"/>
      <c r="B61" s="8"/>
      <c r="C61" s="8"/>
      <c r="D61" s="8"/>
      <c r="E61" s="8"/>
      <c r="F61" s="8"/>
      <c r="G61" s="8"/>
      <c r="H61" s="9"/>
      <c r="I61" s="10"/>
      <c r="J61" s="10"/>
      <c r="K61" s="11" t="str">
        <f>IF($A61="","",ROUND(MAX(0,MIN(IF($J61="",DATE(Inicio!$B$8,12,31),$J61),DATE(Inicio!$B$8,12,31))-MAX($I61,DATE(Inicio!$B$8,1,1))+1)/365*12,1))</f>
        <v/>
      </c>
      <c r="L61" s="12"/>
      <c r="M61" s="12"/>
      <c r="N61" s="12"/>
      <c r="O61" s="12"/>
      <c r="P61" s="12"/>
      <c r="Q61" s="12"/>
      <c r="R61" s="13" t="str">
        <f t="shared" si="3"/>
        <v/>
      </c>
      <c r="S61" s="13" t="str">
        <f t="shared" si="4"/>
        <v/>
      </c>
      <c r="T61" s="13" t="str">
        <f t="shared" si="5"/>
        <v/>
      </c>
      <c r="U61" s="8"/>
    </row>
    <row r="62" spans="1:21" ht="19.95" customHeight="1">
      <c r="A62" s="8"/>
      <c r="B62" s="8"/>
      <c r="C62" s="8"/>
      <c r="D62" s="8"/>
      <c r="E62" s="8"/>
      <c r="F62" s="8"/>
      <c r="G62" s="8"/>
      <c r="H62" s="9"/>
      <c r="I62" s="10"/>
      <c r="J62" s="10"/>
      <c r="K62" s="11" t="str">
        <f>IF($A62="","",ROUND(MAX(0,MIN(IF($J62="",DATE(Inicio!$B$8,12,31),$J62),DATE(Inicio!$B$8,12,31))-MAX($I62,DATE(Inicio!$B$8,1,1))+1)/365*12,1))</f>
        <v/>
      </c>
      <c r="L62" s="12"/>
      <c r="M62" s="12"/>
      <c r="N62" s="12"/>
      <c r="O62" s="12"/>
      <c r="P62" s="12"/>
      <c r="Q62" s="12"/>
      <c r="R62" s="13" t="str">
        <f t="shared" si="3"/>
        <v/>
      </c>
      <c r="S62" s="13" t="str">
        <f t="shared" si="4"/>
        <v/>
      </c>
      <c r="T62" s="13" t="str">
        <f t="shared" si="5"/>
        <v/>
      </c>
      <c r="U62" s="8"/>
    </row>
    <row r="63" spans="1:21" ht="19.95" customHeight="1">
      <c r="A63" s="8"/>
      <c r="B63" s="8"/>
      <c r="C63" s="8"/>
      <c r="D63" s="8"/>
      <c r="E63" s="8"/>
      <c r="F63" s="8"/>
      <c r="G63" s="8"/>
      <c r="H63" s="9"/>
      <c r="I63" s="10"/>
      <c r="J63" s="10"/>
      <c r="K63" s="11" t="str">
        <f>IF($A63="","",ROUND(MAX(0,MIN(IF($J63="",DATE(Inicio!$B$8,12,31),$J63),DATE(Inicio!$B$8,12,31))-MAX($I63,DATE(Inicio!$B$8,1,1))+1)/365*12,1))</f>
        <v/>
      </c>
      <c r="L63" s="12"/>
      <c r="M63" s="12"/>
      <c r="N63" s="12"/>
      <c r="O63" s="12"/>
      <c r="P63" s="12"/>
      <c r="Q63" s="12"/>
      <c r="R63" s="13" t="str">
        <f t="shared" si="3"/>
        <v/>
      </c>
      <c r="S63" s="13" t="str">
        <f t="shared" si="4"/>
        <v/>
      </c>
      <c r="T63" s="13" t="str">
        <f t="shared" si="5"/>
        <v/>
      </c>
      <c r="U63" s="8"/>
    </row>
    <row r="64" spans="1:21" ht="19.95" customHeight="1">
      <c r="A64" s="8"/>
      <c r="B64" s="8"/>
      <c r="C64" s="8"/>
      <c r="D64" s="8"/>
      <c r="E64" s="8"/>
      <c r="F64" s="8"/>
      <c r="G64" s="8"/>
      <c r="H64" s="9"/>
      <c r="I64" s="10"/>
      <c r="J64" s="10"/>
      <c r="K64" s="11" t="str">
        <f>IF($A64="","",ROUND(MAX(0,MIN(IF($J64="",DATE(Inicio!$B$8,12,31),$J64),DATE(Inicio!$B$8,12,31))-MAX($I64,DATE(Inicio!$B$8,1,1))+1)/365*12,1))</f>
        <v/>
      </c>
      <c r="L64" s="12"/>
      <c r="M64" s="12"/>
      <c r="N64" s="12"/>
      <c r="O64" s="12"/>
      <c r="P64" s="12"/>
      <c r="Q64" s="12"/>
      <c r="R64" s="13" t="str">
        <f t="shared" si="3"/>
        <v/>
      </c>
      <c r="S64" s="13" t="str">
        <f t="shared" si="4"/>
        <v/>
      </c>
      <c r="T64" s="13" t="str">
        <f t="shared" si="5"/>
        <v/>
      </c>
      <c r="U64" s="8"/>
    </row>
    <row r="65" spans="1:21" ht="19.95" customHeight="1">
      <c r="A65" s="8"/>
      <c r="B65" s="8"/>
      <c r="C65" s="8"/>
      <c r="D65" s="8"/>
      <c r="E65" s="8"/>
      <c r="F65" s="8"/>
      <c r="G65" s="8"/>
      <c r="H65" s="9"/>
      <c r="I65" s="10"/>
      <c r="J65" s="10"/>
      <c r="K65" s="11" t="str">
        <f>IF($A65="","",ROUND(MAX(0,MIN(IF($J65="",DATE(Inicio!$B$8,12,31),$J65),DATE(Inicio!$B$8,12,31))-MAX($I65,DATE(Inicio!$B$8,1,1))+1)/365*12,1))</f>
        <v/>
      </c>
      <c r="L65" s="12"/>
      <c r="M65" s="12"/>
      <c r="N65" s="12"/>
      <c r="O65" s="12"/>
      <c r="P65" s="12"/>
      <c r="Q65" s="12"/>
      <c r="R65" s="13" t="str">
        <f t="shared" si="3"/>
        <v/>
      </c>
      <c r="S65" s="13" t="str">
        <f t="shared" si="4"/>
        <v/>
      </c>
      <c r="T65" s="13" t="str">
        <f t="shared" si="5"/>
        <v/>
      </c>
      <c r="U65" s="8"/>
    </row>
    <row r="66" spans="1:21" ht="19.95" customHeight="1">
      <c r="A66" s="8"/>
      <c r="B66" s="8"/>
      <c r="C66" s="8"/>
      <c r="D66" s="8"/>
      <c r="E66" s="8"/>
      <c r="F66" s="8"/>
      <c r="G66" s="8"/>
      <c r="H66" s="9"/>
      <c r="I66" s="10"/>
      <c r="J66" s="10"/>
      <c r="K66" s="11" t="str">
        <f>IF($A66="","",ROUND(MAX(0,MIN(IF($J66="",DATE(Inicio!$B$8,12,31),$J66),DATE(Inicio!$B$8,12,31))-MAX($I66,DATE(Inicio!$B$8,1,1))+1)/365*12,1))</f>
        <v/>
      </c>
      <c r="L66" s="12"/>
      <c r="M66" s="12"/>
      <c r="N66" s="12"/>
      <c r="O66" s="12"/>
      <c r="P66" s="12"/>
      <c r="Q66" s="12"/>
      <c r="R66" s="13" t="str">
        <f t="shared" si="3"/>
        <v/>
      </c>
      <c r="S66" s="13" t="str">
        <f t="shared" si="4"/>
        <v/>
      </c>
      <c r="T66" s="13" t="str">
        <f t="shared" si="5"/>
        <v/>
      </c>
      <c r="U66" s="8"/>
    </row>
    <row r="67" spans="1:21" ht="19.95" customHeight="1">
      <c r="A67" s="8"/>
      <c r="B67" s="8"/>
      <c r="C67" s="8"/>
      <c r="D67" s="8"/>
      <c r="E67" s="8"/>
      <c r="F67" s="8"/>
      <c r="G67" s="8"/>
      <c r="H67" s="9"/>
      <c r="I67" s="10"/>
      <c r="J67" s="10"/>
      <c r="K67" s="11" t="str">
        <f>IF($A67="","",ROUND(MAX(0,MIN(IF($J67="",DATE(Inicio!$B$8,12,31),$J67),DATE(Inicio!$B$8,12,31))-MAX($I67,DATE(Inicio!$B$8,1,1))+1)/365*12,1))</f>
        <v/>
      </c>
      <c r="L67" s="12"/>
      <c r="M67" s="12"/>
      <c r="N67" s="12"/>
      <c r="O67" s="12"/>
      <c r="P67" s="12"/>
      <c r="Q67" s="12"/>
      <c r="R67" s="13" t="str">
        <f t="shared" si="3"/>
        <v/>
      </c>
      <c r="S67" s="13" t="str">
        <f t="shared" si="4"/>
        <v/>
      </c>
      <c r="T67" s="13" t="str">
        <f t="shared" si="5"/>
        <v/>
      </c>
      <c r="U67" s="8"/>
    </row>
    <row r="68" spans="1:21" ht="19.95" customHeight="1">
      <c r="A68" s="8"/>
      <c r="B68" s="8"/>
      <c r="C68" s="8"/>
      <c r="D68" s="8"/>
      <c r="E68" s="8"/>
      <c r="F68" s="8"/>
      <c r="G68" s="8"/>
      <c r="H68" s="9"/>
      <c r="I68" s="10"/>
      <c r="J68" s="10"/>
      <c r="K68" s="11" t="str">
        <f>IF($A68="","",ROUND(MAX(0,MIN(IF($J68="",DATE(Inicio!$B$8,12,31),$J68),DATE(Inicio!$B$8,12,31))-MAX($I68,DATE(Inicio!$B$8,1,1))+1)/365*12,1))</f>
        <v/>
      </c>
      <c r="L68" s="12"/>
      <c r="M68" s="12"/>
      <c r="N68" s="12"/>
      <c r="O68" s="12"/>
      <c r="P68" s="12"/>
      <c r="Q68" s="12"/>
      <c r="R68" s="13" t="str">
        <f t="shared" si="3"/>
        <v/>
      </c>
      <c r="S68" s="13" t="str">
        <f t="shared" si="4"/>
        <v/>
      </c>
      <c r="T68" s="13" t="str">
        <f t="shared" si="5"/>
        <v/>
      </c>
      <c r="U68" s="8"/>
    </row>
    <row r="69" spans="1:21" ht="19.95" customHeight="1">
      <c r="A69" s="8"/>
      <c r="B69" s="8"/>
      <c r="C69" s="8"/>
      <c r="D69" s="8"/>
      <c r="E69" s="8"/>
      <c r="F69" s="8"/>
      <c r="G69" s="8"/>
      <c r="H69" s="9"/>
      <c r="I69" s="10"/>
      <c r="J69" s="10"/>
      <c r="K69" s="11" t="str">
        <f>IF($A69="","",ROUND(MAX(0,MIN(IF($J69="",DATE(Inicio!$B$8,12,31),$J69),DATE(Inicio!$B$8,12,31))-MAX($I69,DATE(Inicio!$B$8,1,1))+1)/365*12,1))</f>
        <v/>
      </c>
      <c r="L69" s="12"/>
      <c r="M69" s="12"/>
      <c r="N69" s="12"/>
      <c r="O69" s="12"/>
      <c r="P69" s="12"/>
      <c r="Q69" s="12"/>
      <c r="R69" s="13" t="str">
        <f t="shared" si="3"/>
        <v/>
      </c>
      <c r="S69" s="13" t="str">
        <f t="shared" si="4"/>
        <v/>
      </c>
      <c r="T69" s="13" t="str">
        <f t="shared" si="5"/>
        <v/>
      </c>
      <c r="U69" s="8"/>
    </row>
    <row r="70" spans="1:21" ht="19.95" customHeight="1">
      <c r="A70" s="8"/>
      <c r="B70" s="8"/>
      <c r="C70" s="8"/>
      <c r="D70" s="8"/>
      <c r="E70" s="8"/>
      <c r="F70" s="8"/>
      <c r="G70" s="8"/>
      <c r="H70" s="9"/>
      <c r="I70" s="10"/>
      <c r="J70" s="10"/>
      <c r="K70" s="11" t="str">
        <f>IF($A70="","",ROUND(MAX(0,MIN(IF($J70="",DATE(Inicio!$B$8,12,31),$J70),DATE(Inicio!$B$8,12,31))-MAX($I70,DATE(Inicio!$B$8,1,1))+1)/365*12,1))</f>
        <v/>
      </c>
      <c r="L70" s="12"/>
      <c r="M70" s="12"/>
      <c r="N70" s="12"/>
      <c r="O70" s="12"/>
      <c r="P70" s="12"/>
      <c r="Q70" s="12"/>
      <c r="R70" s="13" t="str">
        <f t="shared" si="3"/>
        <v/>
      </c>
      <c r="S70" s="13" t="str">
        <f t="shared" si="4"/>
        <v/>
      </c>
      <c r="T70" s="13" t="str">
        <f t="shared" si="5"/>
        <v/>
      </c>
      <c r="U70" s="8"/>
    </row>
    <row r="71" spans="1:21" ht="19.95" customHeight="1">
      <c r="A71" s="8"/>
      <c r="B71" s="8"/>
      <c r="C71" s="8"/>
      <c r="D71" s="8"/>
      <c r="E71" s="8"/>
      <c r="F71" s="8"/>
      <c r="G71" s="8"/>
      <c r="H71" s="9"/>
      <c r="I71" s="10"/>
      <c r="J71" s="10"/>
      <c r="K71" s="11" t="str">
        <f>IF($A71="","",ROUND(MAX(0,MIN(IF($J71="",DATE(Inicio!$B$8,12,31),$J71),DATE(Inicio!$B$8,12,31))-MAX($I71,DATE(Inicio!$B$8,1,1))+1)/365*12,1))</f>
        <v/>
      </c>
      <c r="L71" s="12"/>
      <c r="M71" s="12"/>
      <c r="N71" s="12"/>
      <c r="O71" s="12"/>
      <c r="P71" s="12"/>
      <c r="Q71" s="12"/>
      <c r="R71" s="13" t="str">
        <f t="shared" ref="R71:R102" si="6">IF($A71="","",SUM($M71:$P71))</f>
        <v/>
      </c>
      <c r="S71" s="13" t="str">
        <f t="shared" ref="S71:S102" si="7">IF($A71="","",SUM($L71,$R71,$Q71))</f>
        <v/>
      </c>
      <c r="T71" s="13" t="str">
        <f t="shared" ref="T71:T102" si="8">IFERROR($S71/$H71,"")</f>
        <v/>
      </c>
      <c r="U71" s="8"/>
    </row>
    <row r="72" spans="1:21" ht="19.95" customHeight="1">
      <c r="A72" s="8"/>
      <c r="B72" s="8"/>
      <c r="C72" s="8"/>
      <c r="D72" s="8"/>
      <c r="E72" s="8"/>
      <c r="F72" s="8"/>
      <c r="G72" s="8"/>
      <c r="H72" s="9"/>
      <c r="I72" s="10"/>
      <c r="J72" s="10"/>
      <c r="K72" s="11" t="str">
        <f>IF($A72="","",ROUND(MAX(0,MIN(IF($J72="",DATE(Inicio!$B$8,12,31),$J72),DATE(Inicio!$B$8,12,31))-MAX($I72,DATE(Inicio!$B$8,1,1))+1)/365*12,1))</f>
        <v/>
      </c>
      <c r="L72" s="12"/>
      <c r="M72" s="12"/>
      <c r="N72" s="12"/>
      <c r="O72" s="12"/>
      <c r="P72" s="12"/>
      <c r="Q72" s="12"/>
      <c r="R72" s="13" t="str">
        <f t="shared" si="6"/>
        <v/>
      </c>
      <c r="S72" s="13" t="str">
        <f t="shared" si="7"/>
        <v/>
      </c>
      <c r="T72" s="13" t="str">
        <f t="shared" si="8"/>
        <v/>
      </c>
      <c r="U72" s="8"/>
    </row>
    <row r="73" spans="1:21" ht="19.95" customHeight="1">
      <c r="A73" s="8"/>
      <c r="B73" s="8"/>
      <c r="C73" s="8"/>
      <c r="D73" s="8"/>
      <c r="E73" s="8"/>
      <c r="F73" s="8"/>
      <c r="G73" s="8"/>
      <c r="H73" s="9"/>
      <c r="I73" s="10"/>
      <c r="J73" s="10"/>
      <c r="K73" s="11" t="str">
        <f>IF($A73="","",ROUND(MAX(0,MIN(IF($J73="",DATE(Inicio!$B$8,12,31),$J73),DATE(Inicio!$B$8,12,31))-MAX($I73,DATE(Inicio!$B$8,1,1))+1)/365*12,1))</f>
        <v/>
      </c>
      <c r="L73" s="12"/>
      <c r="M73" s="12"/>
      <c r="N73" s="12"/>
      <c r="O73" s="12"/>
      <c r="P73" s="12"/>
      <c r="Q73" s="12"/>
      <c r="R73" s="13" t="str">
        <f t="shared" si="6"/>
        <v/>
      </c>
      <c r="S73" s="13" t="str">
        <f t="shared" si="7"/>
        <v/>
      </c>
      <c r="T73" s="13" t="str">
        <f t="shared" si="8"/>
        <v/>
      </c>
      <c r="U73" s="8"/>
    </row>
    <row r="74" spans="1:21" ht="19.95" customHeight="1">
      <c r="A74" s="8"/>
      <c r="B74" s="8"/>
      <c r="C74" s="8"/>
      <c r="D74" s="8"/>
      <c r="E74" s="8"/>
      <c r="F74" s="8"/>
      <c r="G74" s="8"/>
      <c r="H74" s="9"/>
      <c r="I74" s="10"/>
      <c r="J74" s="10"/>
      <c r="K74" s="11" t="str">
        <f>IF($A74="","",ROUND(MAX(0,MIN(IF($J74="",DATE(Inicio!$B$8,12,31),$J74),DATE(Inicio!$B$8,12,31))-MAX($I74,DATE(Inicio!$B$8,1,1))+1)/365*12,1))</f>
        <v/>
      </c>
      <c r="L74" s="12"/>
      <c r="M74" s="12"/>
      <c r="N74" s="12"/>
      <c r="O74" s="12"/>
      <c r="P74" s="12"/>
      <c r="Q74" s="12"/>
      <c r="R74" s="13" t="str">
        <f t="shared" si="6"/>
        <v/>
      </c>
      <c r="S74" s="13" t="str">
        <f t="shared" si="7"/>
        <v/>
      </c>
      <c r="T74" s="13" t="str">
        <f t="shared" si="8"/>
        <v/>
      </c>
      <c r="U74" s="8"/>
    </row>
    <row r="75" spans="1:21" ht="19.95" customHeight="1">
      <c r="A75" s="8"/>
      <c r="B75" s="8"/>
      <c r="C75" s="8"/>
      <c r="D75" s="8"/>
      <c r="E75" s="8"/>
      <c r="F75" s="8"/>
      <c r="G75" s="8"/>
      <c r="H75" s="9"/>
      <c r="I75" s="10"/>
      <c r="J75" s="10"/>
      <c r="K75" s="11" t="str">
        <f>IF($A75="","",ROUND(MAX(0,MIN(IF($J75="",DATE(Inicio!$B$8,12,31),$J75),DATE(Inicio!$B$8,12,31))-MAX($I75,DATE(Inicio!$B$8,1,1))+1)/365*12,1))</f>
        <v/>
      </c>
      <c r="L75" s="12"/>
      <c r="M75" s="12"/>
      <c r="N75" s="12"/>
      <c r="O75" s="12"/>
      <c r="P75" s="12"/>
      <c r="Q75" s="12"/>
      <c r="R75" s="13" t="str">
        <f t="shared" si="6"/>
        <v/>
      </c>
      <c r="S75" s="13" t="str">
        <f t="shared" si="7"/>
        <v/>
      </c>
      <c r="T75" s="13" t="str">
        <f t="shared" si="8"/>
        <v/>
      </c>
      <c r="U75" s="8"/>
    </row>
    <row r="76" spans="1:21" ht="19.95" customHeight="1">
      <c r="A76" s="8"/>
      <c r="B76" s="8"/>
      <c r="C76" s="8"/>
      <c r="D76" s="8"/>
      <c r="E76" s="8"/>
      <c r="F76" s="8"/>
      <c r="G76" s="8"/>
      <c r="H76" s="9"/>
      <c r="I76" s="10"/>
      <c r="J76" s="10"/>
      <c r="K76" s="11" t="str">
        <f>IF($A76="","",ROUND(MAX(0,MIN(IF($J76="",DATE(Inicio!$B$8,12,31),$J76),DATE(Inicio!$B$8,12,31))-MAX($I76,DATE(Inicio!$B$8,1,1))+1)/365*12,1))</f>
        <v/>
      </c>
      <c r="L76" s="12"/>
      <c r="M76" s="12"/>
      <c r="N76" s="12"/>
      <c r="O76" s="12"/>
      <c r="P76" s="12"/>
      <c r="Q76" s="12"/>
      <c r="R76" s="13" t="str">
        <f t="shared" si="6"/>
        <v/>
      </c>
      <c r="S76" s="13" t="str">
        <f t="shared" si="7"/>
        <v/>
      </c>
      <c r="T76" s="13" t="str">
        <f t="shared" si="8"/>
        <v/>
      </c>
      <c r="U76" s="8"/>
    </row>
    <row r="77" spans="1:21" ht="19.95" customHeight="1">
      <c r="A77" s="8"/>
      <c r="B77" s="8"/>
      <c r="C77" s="8"/>
      <c r="D77" s="8"/>
      <c r="E77" s="8"/>
      <c r="F77" s="8"/>
      <c r="G77" s="8"/>
      <c r="H77" s="9"/>
      <c r="I77" s="10"/>
      <c r="J77" s="10"/>
      <c r="K77" s="11" t="str">
        <f>IF($A77="","",ROUND(MAX(0,MIN(IF($J77="",DATE(Inicio!$B$8,12,31),$J77),DATE(Inicio!$B$8,12,31))-MAX($I77,DATE(Inicio!$B$8,1,1))+1)/365*12,1))</f>
        <v/>
      </c>
      <c r="L77" s="12"/>
      <c r="M77" s="12"/>
      <c r="N77" s="12"/>
      <c r="O77" s="12"/>
      <c r="P77" s="12"/>
      <c r="Q77" s="12"/>
      <c r="R77" s="13" t="str">
        <f t="shared" si="6"/>
        <v/>
      </c>
      <c r="S77" s="13" t="str">
        <f t="shared" si="7"/>
        <v/>
      </c>
      <c r="T77" s="13" t="str">
        <f t="shared" si="8"/>
        <v/>
      </c>
      <c r="U77" s="8"/>
    </row>
    <row r="78" spans="1:21" ht="19.95" customHeight="1">
      <c r="A78" s="8"/>
      <c r="B78" s="8"/>
      <c r="C78" s="8"/>
      <c r="D78" s="8"/>
      <c r="E78" s="8"/>
      <c r="F78" s="8"/>
      <c r="G78" s="8"/>
      <c r="H78" s="9"/>
      <c r="I78" s="10"/>
      <c r="J78" s="10"/>
      <c r="K78" s="11" t="str">
        <f>IF($A78="","",ROUND(MAX(0,MIN(IF($J78="",DATE(Inicio!$B$8,12,31),$J78),DATE(Inicio!$B$8,12,31))-MAX($I78,DATE(Inicio!$B$8,1,1))+1)/365*12,1))</f>
        <v/>
      </c>
      <c r="L78" s="12"/>
      <c r="M78" s="12"/>
      <c r="N78" s="12"/>
      <c r="O78" s="12"/>
      <c r="P78" s="12"/>
      <c r="Q78" s="12"/>
      <c r="R78" s="13" t="str">
        <f t="shared" si="6"/>
        <v/>
      </c>
      <c r="S78" s="13" t="str">
        <f t="shared" si="7"/>
        <v/>
      </c>
      <c r="T78" s="13" t="str">
        <f t="shared" si="8"/>
        <v/>
      </c>
      <c r="U78" s="8"/>
    </row>
    <row r="79" spans="1:21" ht="19.95" customHeight="1">
      <c r="A79" s="8"/>
      <c r="B79" s="8"/>
      <c r="C79" s="8"/>
      <c r="D79" s="8"/>
      <c r="E79" s="8"/>
      <c r="F79" s="8"/>
      <c r="G79" s="8"/>
      <c r="H79" s="9"/>
      <c r="I79" s="10"/>
      <c r="J79" s="10"/>
      <c r="K79" s="11" t="str">
        <f>IF($A79="","",ROUND(MAX(0,MIN(IF($J79="",DATE(Inicio!$B$8,12,31),$J79),DATE(Inicio!$B$8,12,31))-MAX($I79,DATE(Inicio!$B$8,1,1))+1)/365*12,1))</f>
        <v/>
      </c>
      <c r="L79" s="12"/>
      <c r="M79" s="12"/>
      <c r="N79" s="12"/>
      <c r="O79" s="12"/>
      <c r="P79" s="12"/>
      <c r="Q79" s="12"/>
      <c r="R79" s="13" t="str">
        <f t="shared" si="6"/>
        <v/>
      </c>
      <c r="S79" s="13" t="str">
        <f t="shared" si="7"/>
        <v/>
      </c>
      <c r="T79" s="13" t="str">
        <f t="shared" si="8"/>
        <v/>
      </c>
      <c r="U79" s="8"/>
    </row>
    <row r="80" spans="1:21" ht="19.95" customHeight="1">
      <c r="A80" s="8"/>
      <c r="B80" s="8"/>
      <c r="C80" s="8"/>
      <c r="D80" s="8"/>
      <c r="E80" s="8"/>
      <c r="F80" s="8"/>
      <c r="G80" s="8"/>
      <c r="H80" s="9"/>
      <c r="I80" s="10"/>
      <c r="J80" s="10"/>
      <c r="K80" s="11" t="str">
        <f>IF($A80="","",ROUND(MAX(0,MIN(IF($J80="",DATE(Inicio!$B$8,12,31),$J80),DATE(Inicio!$B$8,12,31))-MAX($I80,DATE(Inicio!$B$8,1,1))+1)/365*12,1))</f>
        <v/>
      </c>
      <c r="L80" s="12"/>
      <c r="M80" s="12"/>
      <c r="N80" s="12"/>
      <c r="O80" s="12"/>
      <c r="P80" s="12"/>
      <c r="Q80" s="12"/>
      <c r="R80" s="13" t="str">
        <f t="shared" si="6"/>
        <v/>
      </c>
      <c r="S80" s="13" t="str">
        <f t="shared" si="7"/>
        <v/>
      </c>
      <c r="T80" s="13" t="str">
        <f t="shared" si="8"/>
        <v/>
      </c>
      <c r="U80" s="8"/>
    </row>
    <row r="81" spans="1:21" ht="19.95" customHeight="1">
      <c r="A81" s="8"/>
      <c r="B81" s="8"/>
      <c r="C81" s="8"/>
      <c r="D81" s="8"/>
      <c r="E81" s="8"/>
      <c r="F81" s="8"/>
      <c r="G81" s="8"/>
      <c r="H81" s="9"/>
      <c r="I81" s="10"/>
      <c r="J81" s="10"/>
      <c r="K81" s="11" t="str">
        <f>IF($A81="","",ROUND(MAX(0,MIN(IF($J81="",DATE(Inicio!$B$8,12,31),$J81),DATE(Inicio!$B$8,12,31))-MAX($I81,DATE(Inicio!$B$8,1,1))+1)/365*12,1))</f>
        <v/>
      </c>
      <c r="L81" s="12"/>
      <c r="M81" s="12"/>
      <c r="N81" s="12"/>
      <c r="O81" s="12"/>
      <c r="P81" s="12"/>
      <c r="Q81" s="12"/>
      <c r="R81" s="13" t="str">
        <f t="shared" si="6"/>
        <v/>
      </c>
      <c r="S81" s="13" t="str">
        <f t="shared" si="7"/>
        <v/>
      </c>
      <c r="T81" s="13" t="str">
        <f t="shared" si="8"/>
        <v/>
      </c>
      <c r="U81" s="8"/>
    </row>
    <row r="82" spans="1:21" ht="19.95" customHeight="1">
      <c r="A82" s="8"/>
      <c r="B82" s="8"/>
      <c r="C82" s="8"/>
      <c r="D82" s="8"/>
      <c r="E82" s="8"/>
      <c r="F82" s="8"/>
      <c r="G82" s="8"/>
      <c r="H82" s="9"/>
      <c r="I82" s="10"/>
      <c r="J82" s="10"/>
      <c r="K82" s="11" t="str">
        <f>IF($A82="","",ROUND(MAX(0,MIN(IF($J82="",DATE(Inicio!$B$8,12,31),$J82),DATE(Inicio!$B$8,12,31))-MAX($I82,DATE(Inicio!$B$8,1,1))+1)/365*12,1))</f>
        <v/>
      </c>
      <c r="L82" s="12"/>
      <c r="M82" s="12"/>
      <c r="N82" s="12"/>
      <c r="O82" s="12"/>
      <c r="P82" s="12"/>
      <c r="Q82" s="12"/>
      <c r="R82" s="13" t="str">
        <f t="shared" si="6"/>
        <v/>
      </c>
      <c r="S82" s="13" t="str">
        <f t="shared" si="7"/>
        <v/>
      </c>
      <c r="T82" s="13" t="str">
        <f t="shared" si="8"/>
        <v/>
      </c>
      <c r="U82" s="8"/>
    </row>
    <row r="83" spans="1:21" ht="19.95" customHeight="1">
      <c r="A83" s="8"/>
      <c r="B83" s="8"/>
      <c r="C83" s="8"/>
      <c r="D83" s="8"/>
      <c r="E83" s="8"/>
      <c r="F83" s="8"/>
      <c r="G83" s="8"/>
      <c r="H83" s="9"/>
      <c r="I83" s="10"/>
      <c r="J83" s="10"/>
      <c r="K83" s="11" t="str">
        <f>IF($A83="","",ROUND(MAX(0,MIN(IF($J83="",DATE(Inicio!$B$8,12,31),$J83),DATE(Inicio!$B$8,12,31))-MAX($I83,DATE(Inicio!$B$8,1,1))+1)/365*12,1))</f>
        <v/>
      </c>
      <c r="L83" s="12"/>
      <c r="M83" s="12"/>
      <c r="N83" s="12"/>
      <c r="O83" s="12"/>
      <c r="P83" s="12"/>
      <c r="Q83" s="12"/>
      <c r="R83" s="13" t="str">
        <f t="shared" si="6"/>
        <v/>
      </c>
      <c r="S83" s="13" t="str">
        <f t="shared" si="7"/>
        <v/>
      </c>
      <c r="T83" s="13" t="str">
        <f t="shared" si="8"/>
        <v/>
      </c>
      <c r="U83" s="8"/>
    </row>
    <row r="84" spans="1:21" ht="19.95" customHeight="1">
      <c r="A84" s="8"/>
      <c r="B84" s="8"/>
      <c r="C84" s="8"/>
      <c r="D84" s="8"/>
      <c r="E84" s="8"/>
      <c r="F84" s="8"/>
      <c r="G84" s="8"/>
      <c r="H84" s="9"/>
      <c r="I84" s="10"/>
      <c r="J84" s="10"/>
      <c r="K84" s="11" t="str">
        <f>IF($A84="","",ROUND(MAX(0,MIN(IF($J84="",DATE(Inicio!$B$8,12,31),$J84),DATE(Inicio!$B$8,12,31))-MAX($I84,DATE(Inicio!$B$8,1,1))+1)/365*12,1))</f>
        <v/>
      </c>
      <c r="L84" s="12"/>
      <c r="M84" s="12"/>
      <c r="N84" s="12"/>
      <c r="O84" s="12"/>
      <c r="P84" s="12"/>
      <c r="Q84" s="12"/>
      <c r="R84" s="13" t="str">
        <f t="shared" si="6"/>
        <v/>
      </c>
      <c r="S84" s="13" t="str">
        <f t="shared" si="7"/>
        <v/>
      </c>
      <c r="T84" s="13" t="str">
        <f t="shared" si="8"/>
        <v/>
      </c>
      <c r="U84" s="8"/>
    </row>
    <row r="85" spans="1:21" ht="19.95" customHeight="1">
      <c r="A85" s="8"/>
      <c r="B85" s="8"/>
      <c r="C85" s="8"/>
      <c r="D85" s="8"/>
      <c r="E85" s="8"/>
      <c r="F85" s="8"/>
      <c r="G85" s="8"/>
      <c r="H85" s="9"/>
      <c r="I85" s="10"/>
      <c r="J85" s="10"/>
      <c r="K85" s="11" t="str">
        <f>IF($A85="","",ROUND(MAX(0,MIN(IF($J85="",DATE(Inicio!$B$8,12,31),$J85),DATE(Inicio!$B$8,12,31))-MAX($I85,DATE(Inicio!$B$8,1,1))+1)/365*12,1))</f>
        <v/>
      </c>
      <c r="L85" s="12"/>
      <c r="M85" s="12"/>
      <c r="N85" s="12"/>
      <c r="O85" s="12"/>
      <c r="P85" s="12"/>
      <c r="Q85" s="12"/>
      <c r="R85" s="13" t="str">
        <f t="shared" si="6"/>
        <v/>
      </c>
      <c r="S85" s="13" t="str">
        <f t="shared" si="7"/>
        <v/>
      </c>
      <c r="T85" s="13" t="str">
        <f t="shared" si="8"/>
        <v/>
      </c>
      <c r="U85" s="8"/>
    </row>
    <row r="86" spans="1:21" ht="19.95" customHeight="1">
      <c r="A86" s="8"/>
      <c r="B86" s="8"/>
      <c r="C86" s="8"/>
      <c r="D86" s="8"/>
      <c r="E86" s="8"/>
      <c r="F86" s="8"/>
      <c r="G86" s="8"/>
      <c r="H86" s="9"/>
      <c r="I86" s="10"/>
      <c r="J86" s="10"/>
      <c r="K86" s="11" t="str">
        <f>IF($A86="","",ROUND(MAX(0,MIN(IF($J86="",DATE(Inicio!$B$8,12,31),$J86),DATE(Inicio!$B$8,12,31))-MAX($I86,DATE(Inicio!$B$8,1,1))+1)/365*12,1))</f>
        <v/>
      </c>
      <c r="L86" s="12"/>
      <c r="M86" s="12"/>
      <c r="N86" s="12"/>
      <c r="O86" s="12"/>
      <c r="P86" s="12"/>
      <c r="Q86" s="12"/>
      <c r="R86" s="13" t="str">
        <f t="shared" si="6"/>
        <v/>
      </c>
      <c r="S86" s="13" t="str">
        <f t="shared" si="7"/>
        <v/>
      </c>
      <c r="T86" s="13" t="str">
        <f t="shared" si="8"/>
        <v/>
      </c>
      <c r="U86" s="8"/>
    </row>
    <row r="87" spans="1:21" ht="19.95" customHeight="1">
      <c r="A87" s="8"/>
      <c r="B87" s="8"/>
      <c r="C87" s="8"/>
      <c r="D87" s="8"/>
      <c r="E87" s="8"/>
      <c r="F87" s="8"/>
      <c r="G87" s="8"/>
      <c r="H87" s="9"/>
      <c r="I87" s="10"/>
      <c r="J87" s="10"/>
      <c r="K87" s="11" t="str">
        <f>IF($A87="","",ROUND(MAX(0,MIN(IF($J87="",DATE(Inicio!$B$8,12,31),$J87),DATE(Inicio!$B$8,12,31))-MAX($I87,DATE(Inicio!$B$8,1,1))+1)/365*12,1))</f>
        <v/>
      </c>
      <c r="L87" s="12"/>
      <c r="M87" s="12"/>
      <c r="N87" s="12"/>
      <c r="O87" s="12"/>
      <c r="P87" s="12"/>
      <c r="Q87" s="12"/>
      <c r="R87" s="13" t="str">
        <f t="shared" si="6"/>
        <v/>
      </c>
      <c r="S87" s="13" t="str">
        <f t="shared" si="7"/>
        <v/>
      </c>
      <c r="T87" s="13" t="str">
        <f t="shared" si="8"/>
        <v/>
      </c>
      <c r="U87" s="8"/>
    </row>
    <row r="88" spans="1:21" ht="19.95" customHeight="1">
      <c r="A88" s="8"/>
      <c r="B88" s="8"/>
      <c r="C88" s="8"/>
      <c r="D88" s="8"/>
      <c r="E88" s="8"/>
      <c r="F88" s="8"/>
      <c r="G88" s="8"/>
      <c r="H88" s="9"/>
      <c r="I88" s="10"/>
      <c r="J88" s="10"/>
      <c r="K88" s="11" t="str">
        <f>IF($A88="","",ROUND(MAX(0,MIN(IF($J88="",DATE(Inicio!$B$8,12,31),$J88),DATE(Inicio!$B$8,12,31))-MAX($I88,DATE(Inicio!$B$8,1,1))+1)/365*12,1))</f>
        <v/>
      </c>
      <c r="L88" s="12"/>
      <c r="M88" s="12"/>
      <c r="N88" s="12"/>
      <c r="O88" s="12"/>
      <c r="P88" s="12"/>
      <c r="Q88" s="12"/>
      <c r="R88" s="13" t="str">
        <f t="shared" si="6"/>
        <v/>
      </c>
      <c r="S88" s="13" t="str">
        <f t="shared" si="7"/>
        <v/>
      </c>
      <c r="T88" s="13" t="str">
        <f t="shared" si="8"/>
        <v/>
      </c>
      <c r="U88" s="8"/>
    </row>
    <row r="89" spans="1:21" ht="19.95" customHeight="1">
      <c r="A89" s="8"/>
      <c r="B89" s="8"/>
      <c r="C89" s="8"/>
      <c r="D89" s="8"/>
      <c r="E89" s="8"/>
      <c r="F89" s="8"/>
      <c r="G89" s="8"/>
      <c r="H89" s="9"/>
      <c r="I89" s="10"/>
      <c r="J89" s="10"/>
      <c r="K89" s="11" t="str">
        <f>IF($A89="","",ROUND(MAX(0,MIN(IF($J89="",DATE(Inicio!$B$8,12,31),$J89),DATE(Inicio!$B$8,12,31))-MAX($I89,DATE(Inicio!$B$8,1,1))+1)/365*12,1))</f>
        <v/>
      </c>
      <c r="L89" s="12"/>
      <c r="M89" s="12"/>
      <c r="N89" s="12"/>
      <c r="O89" s="12"/>
      <c r="P89" s="12"/>
      <c r="Q89" s="12"/>
      <c r="R89" s="13" t="str">
        <f t="shared" si="6"/>
        <v/>
      </c>
      <c r="S89" s="13" t="str">
        <f t="shared" si="7"/>
        <v/>
      </c>
      <c r="T89" s="13" t="str">
        <f t="shared" si="8"/>
        <v/>
      </c>
      <c r="U89" s="8"/>
    </row>
    <row r="90" spans="1:21" ht="19.95" customHeight="1">
      <c r="A90" s="8"/>
      <c r="B90" s="8"/>
      <c r="C90" s="8"/>
      <c r="D90" s="8"/>
      <c r="E90" s="8"/>
      <c r="F90" s="8"/>
      <c r="G90" s="8"/>
      <c r="H90" s="9"/>
      <c r="I90" s="10"/>
      <c r="J90" s="10"/>
      <c r="K90" s="11" t="str">
        <f>IF($A90="","",ROUND(MAX(0,MIN(IF($J90="",DATE(Inicio!$B$8,12,31),$J90),DATE(Inicio!$B$8,12,31))-MAX($I90,DATE(Inicio!$B$8,1,1))+1)/365*12,1))</f>
        <v/>
      </c>
      <c r="L90" s="12"/>
      <c r="M90" s="12"/>
      <c r="N90" s="12"/>
      <c r="O90" s="12"/>
      <c r="P90" s="12"/>
      <c r="Q90" s="12"/>
      <c r="R90" s="13" t="str">
        <f t="shared" si="6"/>
        <v/>
      </c>
      <c r="S90" s="13" t="str">
        <f t="shared" si="7"/>
        <v/>
      </c>
      <c r="T90" s="13" t="str">
        <f t="shared" si="8"/>
        <v/>
      </c>
      <c r="U90" s="8"/>
    </row>
    <row r="91" spans="1:21" ht="19.95" customHeight="1">
      <c r="A91" s="8"/>
      <c r="B91" s="8"/>
      <c r="C91" s="8"/>
      <c r="D91" s="8"/>
      <c r="E91" s="8"/>
      <c r="F91" s="8"/>
      <c r="G91" s="8"/>
      <c r="H91" s="9"/>
      <c r="I91" s="10"/>
      <c r="J91" s="10"/>
      <c r="K91" s="11" t="str">
        <f>IF($A91="","",ROUND(MAX(0,MIN(IF($J91="",DATE(Inicio!$B$8,12,31),$J91),DATE(Inicio!$B$8,12,31))-MAX($I91,DATE(Inicio!$B$8,1,1))+1)/365*12,1))</f>
        <v/>
      </c>
      <c r="L91" s="12"/>
      <c r="M91" s="12"/>
      <c r="N91" s="12"/>
      <c r="O91" s="12"/>
      <c r="P91" s="12"/>
      <c r="Q91" s="12"/>
      <c r="R91" s="13" t="str">
        <f t="shared" si="6"/>
        <v/>
      </c>
      <c r="S91" s="13" t="str">
        <f t="shared" si="7"/>
        <v/>
      </c>
      <c r="T91" s="13" t="str">
        <f t="shared" si="8"/>
        <v/>
      </c>
      <c r="U91" s="8"/>
    </row>
    <row r="92" spans="1:21" ht="19.95" customHeight="1">
      <c r="A92" s="8"/>
      <c r="B92" s="8"/>
      <c r="C92" s="8"/>
      <c r="D92" s="8"/>
      <c r="E92" s="8"/>
      <c r="F92" s="8"/>
      <c r="G92" s="8"/>
      <c r="H92" s="9"/>
      <c r="I92" s="10"/>
      <c r="J92" s="10"/>
      <c r="K92" s="11" t="str">
        <f>IF($A92="","",ROUND(MAX(0,MIN(IF($J92="",DATE(Inicio!$B$8,12,31),$J92),DATE(Inicio!$B$8,12,31))-MAX($I92,DATE(Inicio!$B$8,1,1))+1)/365*12,1))</f>
        <v/>
      </c>
      <c r="L92" s="12"/>
      <c r="M92" s="12"/>
      <c r="N92" s="12"/>
      <c r="O92" s="12"/>
      <c r="P92" s="12"/>
      <c r="Q92" s="12"/>
      <c r="R92" s="13" t="str">
        <f t="shared" si="6"/>
        <v/>
      </c>
      <c r="S92" s="13" t="str">
        <f t="shared" si="7"/>
        <v/>
      </c>
      <c r="T92" s="13" t="str">
        <f t="shared" si="8"/>
        <v/>
      </c>
      <c r="U92" s="8"/>
    </row>
    <row r="93" spans="1:21" ht="19.95" customHeight="1">
      <c r="A93" s="8"/>
      <c r="B93" s="8"/>
      <c r="C93" s="8"/>
      <c r="D93" s="8"/>
      <c r="E93" s="8"/>
      <c r="F93" s="8"/>
      <c r="G93" s="8"/>
      <c r="H93" s="9"/>
      <c r="I93" s="10"/>
      <c r="J93" s="10"/>
      <c r="K93" s="11" t="str">
        <f>IF($A93="","",ROUND(MAX(0,MIN(IF($J93="",DATE(Inicio!$B$8,12,31),$J93),DATE(Inicio!$B$8,12,31))-MAX($I93,DATE(Inicio!$B$8,1,1))+1)/365*12,1))</f>
        <v/>
      </c>
      <c r="L93" s="12"/>
      <c r="M93" s="12"/>
      <c r="N93" s="12"/>
      <c r="O93" s="12"/>
      <c r="P93" s="12"/>
      <c r="Q93" s="12"/>
      <c r="R93" s="13" t="str">
        <f t="shared" si="6"/>
        <v/>
      </c>
      <c r="S93" s="13" t="str">
        <f t="shared" si="7"/>
        <v/>
      </c>
      <c r="T93" s="13" t="str">
        <f t="shared" si="8"/>
        <v/>
      </c>
      <c r="U93" s="8"/>
    </row>
    <row r="94" spans="1:21" ht="19.95" customHeight="1">
      <c r="A94" s="8"/>
      <c r="B94" s="8"/>
      <c r="C94" s="8"/>
      <c r="D94" s="8"/>
      <c r="E94" s="8"/>
      <c r="F94" s="8"/>
      <c r="G94" s="8"/>
      <c r="H94" s="9"/>
      <c r="I94" s="10"/>
      <c r="J94" s="10"/>
      <c r="K94" s="11" t="str">
        <f>IF($A94="","",ROUND(MAX(0,MIN(IF($J94="",DATE(Inicio!$B$8,12,31),$J94),DATE(Inicio!$B$8,12,31))-MAX($I94,DATE(Inicio!$B$8,1,1))+1)/365*12,1))</f>
        <v/>
      </c>
      <c r="L94" s="12"/>
      <c r="M94" s="12"/>
      <c r="N94" s="12"/>
      <c r="O94" s="12"/>
      <c r="P94" s="12"/>
      <c r="Q94" s="12"/>
      <c r="R94" s="13" t="str">
        <f t="shared" si="6"/>
        <v/>
      </c>
      <c r="S94" s="13" t="str">
        <f t="shared" si="7"/>
        <v/>
      </c>
      <c r="T94" s="13" t="str">
        <f t="shared" si="8"/>
        <v/>
      </c>
      <c r="U94" s="8"/>
    </row>
    <row r="95" spans="1:21" ht="19.95" customHeight="1">
      <c r="A95" s="8"/>
      <c r="B95" s="8"/>
      <c r="C95" s="8"/>
      <c r="D95" s="8"/>
      <c r="E95" s="8"/>
      <c r="F95" s="8"/>
      <c r="G95" s="8"/>
      <c r="H95" s="9"/>
      <c r="I95" s="10"/>
      <c r="J95" s="10"/>
      <c r="K95" s="11" t="str">
        <f>IF($A95="","",ROUND(MAX(0,MIN(IF($J95="",DATE(Inicio!$B$8,12,31),$J95),DATE(Inicio!$B$8,12,31))-MAX($I95,DATE(Inicio!$B$8,1,1))+1)/365*12,1))</f>
        <v/>
      </c>
      <c r="L95" s="12"/>
      <c r="M95" s="12"/>
      <c r="N95" s="12"/>
      <c r="O95" s="12"/>
      <c r="P95" s="12"/>
      <c r="Q95" s="12"/>
      <c r="R95" s="13" t="str">
        <f t="shared" si="6"/>
        <v/>
      </c>
      <c r="S95" s="13" t="str">
        <f t="shared" si="7"/>
        <v/>
      </c>
      <c r="T95" s="13" t="str">
        <f t="shared" si="8"/>
        <v/>
      </c>
      <c r="U95" s="8"/>
    </row>
    <row r="96" spans="1:21" ht="19.95" customHeight="1">
      <c r="A96" s="8"/>
      <c r="B96" s="8"/>
      <c r="C96" s="8"/>
      <c r="D96" s="8"/>
      <c r="E96" s="8"/>
      <c r="F96" s="8"/>
      <c r="G96" s="8"/>
      <c r="H96" s="9"/>
      <c r="I96" s="10"/>
      <c r="J96" s="10"/>
      <c r="K96" s="11" t="str">
        <f>IF($A96="","",ROUND(MAX(0,MIN(IF($J96="",DATE(Inicio!$B$8,12,31),$J96),DATE(Inicio!$B$8,12,31))-MAX($I96,DATE(Inicio!$B$8,1,1))+1)/365*12,1))</f>
        <v/>
      </c>
      <c r="L96" s="12"/>
      <c r="M96" s="12"/>
      <c r="N96" s="12"/>
      <c r="O96" s="12"/>
      <c r="P96" s="12"/>
      <c r="Q96" s="12"/>
      <c r="R96" s="13" t="str">
        <f t="shared" si="6"/>
        <v/>
      </c>
      <c r="S96" s="13" t="str">
        <f t="shared" si="7"/>
        <v/>
      </c>
      <c r="T96" s="13" t="str">
        <f t="shared" si="8"/>
        <v/>
      </c>
      <c r="U96" s="8"/>
    </row>
    <row r="97" spans="1:21" ht="19.95" customHeight="1">
      <c r="A97" s="8"/>
      <c r="B97" s="8"/>
      <c r="C97" s="8"/>
      <c r="D97" s="8"/>
      <c r="E97" s="8"/>
      <c r="F97" s="8"/>
      <c r="G97" s="8"/>
      <c r="H97" s="9"/>
      <c r="I97" s="10"/>
      <c r="J97" s="10"/>
      <c r="K97" s="11" t="str">
        <f>IF($A97="","",ROUND(MAX(0,MIN(IF($J97="",DATE(Inicio!$B$8,12,31),$J97),DATE(Inicio!$B$8,12,31))-MAX($I97,DATE(Inicio!$B$8,1,1))+1)/365*12,1))</f>
        <v/>
      </c>
      <c r="L97" s="12"/>
      <c r="M97" s="12"/>
      <c r="N97" s="12"/>
      <c r="O97" s="12"/>
      <c r="P97" s="12"/>
      <c r="Q97" s="12"/>
      <c r="R97" s="13" t="str">
        <f t="shared" si="6"/>
        <v/>
      </c>
      <c r="S97" s="13" t="str">
        <f t="shared" si="7"/>
        <v/>
      </c>
      <c r="T97" s="13" t="str">
        <f t="shared" si="8"/>
        <v/>
      </c>
      <c r="U97" s="8"/>
    </row>
    <row r="98" spans="1:21" ht="19.95" customHeight="1">
      <c r="A98" s="8"/>
      <c r="B98" s="8"/>
      <c r="C98" s="8"/>
      <c r="D98" s="8"/>
      <c r="E98" s="8"/>
      <c r="F98" s="8"/>
      <c r="G98" s="8"/>
      <c r="H98" s="9"/>
      <c r="I98" s="10"/>
      <c r="J98" s="10"/>
      <c r="K98" s="11" t="str">
        <f>IF($A98="","",ROUND(MAX(0,MIN(IF($J98="",DATE(Inicio!$B$8,12,31),$J98),DATE(Inicio!$B$8,12,31))-MAX($I98,DATE(Inicio!$B$8,1,1))+1)/365*12,1))</f>
        <v/>
      </c>
      <c r="L98" s="12"/>
      <c r="M98" s="12"/>
      <c r="N98" s="12"/>
      <c r="O98" s="12"/>
      <c r="P98" s="12"/>
      <c r="Q98" s="12"/>
      <c r="R98" s="13" t="str">
        <f t="shared" si="6"/>
        <v/>
      </c>
      <c r="S98" s="13" t="str">
        <f t="shared" si="7"/>
        <v/>
      </c>
      <c r="T98" s="13" t="str">
        <f t="shared" si="8"/>
        <v/>
      </c>
      <c r="U98" s="8"/>
    </row>
    <row r="99" spans="1:21" ht="19.95" customHeight="1">
      <c r="A99" s="8"/>
      <c r="B99" s="8"/>
      <c r="C99" s="8"/>
      <c r="D99" s="8"/>
      <c r="E99" s="8"/>
      <c r="F99" s="8"/>
      <c r="G99" s="8"/>
      <c r="H99" s="9"/>
      <c r="I99" s="10"/>
      <c r="J99" s="10"/>
      <c r="K99" s="11" t="str">
        <f>IF($A99="","",ROUND(MAX(0,MIN(IF($J99="",DATE(Inicio!$B$8,12,31),$J99),DATE(Inicio!$B$8,12,31))-MAX($I99,DATE(Inicio!$B$8,1,1))+1)/365*12,1))</f>
        <v/>
      </c>
      <c r="L99" s="12"/>
      <c r="M99" s="12"/>
      <c r="N99" s="12"/>
      <c r="O99" s="12"/>
      <c r="P99" s="12"/>
      <c r="Q99" s="12"/>
      <c r="R99" s="13" t="str">
        <f t="shared" si="6"/>
        <v/>
      </c>
      <c r="S99" s="13" t="str">
        <f t="shared" si="7"/>
        <v/>
      </c>
      <c r="T99" s="13" t="str">
        <f t="shared" si="8"/>
        <v/>
      </c>
      <c r="U99" s="8"/>
    </row>
    <row r="100" spans="1:21" ht="19.95" customHeight="1">
      <c r="A100" s="8"/>
      <c r="B100" s="8"/>
      <c r="C100" s="8"/>
      <c r="D100" s="8"/>
      <c r="E100" s="8"/>
      <c r="F100" s="8"/>
      <c r="G100" s="8"/>
      <c r="H100" s="9"/>
      <c r="I100" s="10"/>
      <c r="J100" s="10"/>
      <c r="K100" s="11" t="str">
        <f>IF($A100="","",ROUND(MAX(0,MIN(IF($J100="",DATE(Inicio!$B$8,12,31),$J100),DATE(Inicio!$B$8,12,31))-MAX($I100,DATE(Inicio!$B$8,1,1))+1)/365*12,1))</f>
        <v/>
      </c>
      <c r="L100" s="12"/>
      <c r="M100" s="12"/>
      <c r="N100" s="12"/>
      <c r="O100" s="12"/>
      <c r="P100" s="12"/>
      <c r="Q100" s="12"/>
      <c r="R100" s="13" t="str">
        <f t="shared" si="6"/>
        <v/>
      </c>
      <c r="S100" s="13" t="str">
        <f t="shared" si="7"/>
        <v/>
      </c>
      <c r="T100" s="13" t="str">
        <f t="shared" si="8"/>
        <v/>
      </c>
      <c r="U100" s="8"/>
    </row>
    <row r="101" spans="1:21" ht="19.95" customHeight="1">
      <c r="A101" s="8"/>
      <c r="B101" s="8"/>
      <c r="C101" s="8"/>
      <c r="D101" s="8"/>
      <c r="E101" s="8"/>
      <c r="F101" s="8"/>
      <c r="G101" s="8"/>
      <c r="H101" s="9"/>
      <c r="I101" s="10"/>
      <c r="J101" s="10"/>
      <c r="K101" s="11" t="str">
        <f>IF($A101="","",ROUND(MAX(0,MIN(IF($J101="",DATE(Inicio!$B$8,12,31),$J101),DATE(Inicio!$B$8,12,31))-MAX($I101,DATE(Inicio!$B$8,1,1))+1)/365*12,1))</f>
        <v/>
      </c>
      <c r="L101" s="12"/>
      <c r="M101" s="12"/>
      <c r="N101" s="12"/>
      <c r="O101" s="12"/>
      <c r="P101" s="12"/>
      <c r="Q101" s="12"/>
      <c r="R101" s="13" t="str">
        <f t="shared" si="6"/>
        <v/>
      </c>
      <c r="S101" s="13" t="str">
        <f t="shared" si="7"/>
        <v/>
      </c>
      <c r="T101" s="13" t="str">
        <f t="shared" si="8"/>
        <v/>
      </c>
      <c r="U101" s="8"/>
    </row>
    <row r="102" spans="1:21" ht="19.95" customHeight="1">
      <c r="A102" s="8"/>
      <c r="B102" s="8"/>
      <c r="C102" s="8"/>
      <c r="D102" s="8"/>
      <c r="E102" s="8"/>
      <c r="F102" s="8"/>
      <c r="G102" s="8"/>
      <c r="H102" s="9"/>
      <c r="I102" s="10"/>
      <c r="J102" s="10"/>
      <c r="K102" s="11" t="str">
        <f>IF($A102="","",ROUND(MAX(0,MIN(IF($J102="",DATE(Inicio!$B$8,12,31),$J102),DATE(Inicio!$B$8,12,31))-MAX($I102,DATE(Inicio!$B$8,1,1))+1)/365*12,1))</f>
        <v/>
      </c>
      <c r="L102" s="12"/>
      <c r="M102" s="12"/>
      <c r="N102" s="12"/>
      <c r="O102" s="12"/>
      <c r="P102" s="12"/>
      <c r="Q102" s="12"/>
      <c r="R102" s="13" t="str">
        <f t="shared" si="6"/>
        <v/>
      </c>
      <c r="S102" s="13" t="str">
        <f t="shared" si="7"/>
        <v/>
      </c>
      <c r="T102" s="13" t="str">
        <f t="shared" si="8"/>
        <v/>
      </c>
      <c r="U102" s="8"/>
    </row>
    <row r="103" spans="1:21" ht="19.95" customHeight="1">
      <c r="A103" s="8"/>
      <c r="B103" s="8"/>
      <c r="C103" s="8"/>
      <c r="D103" s="8"/>
      <c r="E103" s="8"/>
      <c r="F103" s="8"/>
      <c r="G103" s="8"/>
      <c r="H103" s="9"/>
      <c r="I103" s="10"/>
      <c r="J103" s="10"/>
      <c r="K103" s="11" t="str">
        <f>IF($A103="","",ROUND(MAX(0,MIN(IF($J103="",DATE(Inicio!$B$8,12,31),$J103),DATE(Inicio!$B$8,12,31))-MAX($I103,DATE(Inicio!$B$8,1,1))+1)/365*12,1))</f>
        <v/>
      </c>
      <c r="L103" s="12"/>
      <c r="M103" s="12"/>
      <c r="N103" s="12"/>
      <c r="O103" s="12"/>
      <c r="P103" s="12"/>
      <c r="Q103" s="12"/>
      <c r="R103" s="13" t="str">
        <f t="shared" ref="R103:R134" si="9">IF($A103="","",SUM($M103:$P103))</f>
        <v/>
      </c>
      <c r="S103" s="13" t="str">
        <f t="shared" ref="S103:S134" si="10">IF($A103="","",SUM($L103,$R103,$Q103))</f>
        <v/>
      </c>
      <c r="T103" s="13" t="str">
        <f t="shared" ref="T103:T134" si="11">IFERROR($S103/$H103,"")</f>
        <v/>
      </c>
      <c r="U103" s="8"/>
    </row>
    <row r="104" spans="1:21" ht="19.95" customHeight="1">
      <c r="A104" s="8"/>
      <c r="B104" s="8"/>
      <c r="C104" s="8"/>
      <c r="D104" s="8"/>
      <c r="E104" s="8"/>
      <c r="F104" s="8"/>
      <c r="G104" s="8"/>
      <c r="H104" s="9"/>
      <c r="I104" s="10"/>
      <c r="J104" s="10"/>
      <c r="K104" s="11" t="str">
        <f>IF($A104="","",ROUND(MAX(0,MIN(IF($J104="",DATE(Inicio!$B$8,12,31),$J104),DATE(Inicio!$B$8,12,31))-MAX($I104,DATE(Inicio!$B$8,1,1))+1)/365*12,1))</f>
        <v/>
      </c>
      <c r="L104" s="12"/>
      <c r="M104" s="12"/>
      <c r="N104" s="12"/>
      <c r="O104" s="12"/>
      <c r="P104" s="12"/>
      <c r="Q104" s="12"/>
      <c r="R104" s="13" t="str">
        <f t="shared" si="9"/>
        <v/>
      </c>
      <c r="S104" s="13" t="str">
        <f t="shared" si="10"/>
        <v/>
      </c>
      <c r="T104" s="13" t="str">
        <f t="shared" si="11"/>
        <v/>
      </c>
      <c r="U104" s="8"/>
    </row>
    <row r="105" spans="1:21" ht="19.95" customHeight="1">
      <c r="A105" s="8"/>
      <c r="B105" s="8"/>
      <c r="C105" s="8"/>
      <c r="D105" s="8"/>
      <c r="E105" s="8"/>
      <c r="F105" s="8"/>
      <c r="G105" s="8"/>
      <c r="H105" s="9"/>
      <c r="I105" s="10"/>
      <c r="J105" s="10"/>
      <c r="K105" s="11" t="str">
        <f>IF($A105="","",ROUND(MAX(0,MIN(IF($J105="",DATE(Inicio!$B$8,12,31),$J105),DATE(Inicio!$B$8,12,31))-MAX($I105,DATE(Inicio!$B$8,1,1))+1)/365*12,1))</f>
        <v/>
      </c>
      <c r="L105" s="12"/>
      <c r="M105" s="12"/>
      <c r="N105" s="12"/>
      <c r="O105" s="12"/>
      <c r="P105" s="12"/>
      <c r="Q105" s="12"/>
      <c r="R105" s="13" t="str">
        <f t="shared" si="9"/>
        <v/>
      </c>
      <c r="S105" s="13" t="str">
        <f t="shared" si="10"/>
        <v/>
      </c>
      <c r="T105" s="13" t="str">
        <f t="shared" si="11"/>
        <v/>
      </c>
      <c r="U105" s="8"/>
    </row>
    <row r="106" spans="1:21" ht="19.95" customHeight="1">
      <c r="A106" s="8"/>
      <c r="B106" s="8"/>
      <c r="C106" s="8"/>
      <c r="D106" s="8"/>
      <c r="E106" s="8"/>
      <c r="F106" s="8"/>
      <c r="G106" s="8"/>
      <c r="H106" s="9"/>
      <c r="I106" s="10"/>
      <c r="J106" s="10"/>
      <c r="K106" s="11" t="str">
        <f>IF($A106="","",ROUND(MAX(0,MIN(IF($J106="",DATE(Inicio!$B$8,12,31),$J106),DATE(Inicio!$B$8,12,31))-MAX($I106,DATE(Inicio!$B$8,1,1))+1)/365*12,1))</f>
        <v/>
      </c>
      <c r="L106" s="12"/>
      <c r="M106" s="12"/>
      <c r="N106" s="12"/>
      <c r="O106" s="12"/>
      <c r="P106" s="12"/>
      <c r="Q106" s="12"/>
      <c r="R106" s="13" t="str">
        <f t="shared" si="9"/>
        <v/>
      </c>
      <c r="S106" s="13" t="str">
        <f t="shared" si="10"/>
        <v/>
      </c>
      <c r="T106" s="13" t="str">
        <f t="shared" si="11"/>
        <v/>
      </c>
      <c r="U106" s="8"/>
    </row>
    <row r="107" spans="1:21" ht="19.95" customHeight="1">
      <c r="A107" s="8"/>
      <c r="B107" s="8"/>
      <c r="C107" s="8"/>
      <c r="D107" s="8"/>
      <c r="E107" s="8"/>
      <c r="F107" s="8"/>
      <c r="G107" s="8"/>
      <c r="H107" s="9"/>
      <c r="I107" s="10"/>
      <c r="J107" s="10"/>
      <c r="K107" s="11" t="str">
        <f>IF($A107="","",ROUND(MAX(0,MIN(IF($J107="",DATE(Inicio!$B$8,12,31),$J107),DATE(Inicio!$B$8,12,31))-MAX($I107,DATE(Inicio!$B$8,1,1))+1)/365*12,1))</f>
        <v/>
      </c>
      <c r="L107" s="12"/>
      <c r="M107" s="12"/>
      <c r="N107" s="12"/>
      <c r="O107" s="12"/>
      <c r="P107" s="12"/>
      <c r="Q107" s="12"/>
      <c r="R107" s="13" t="str">
        <f t="shared" si="9"/>
        <v/>
      </c>
      <c r="S107" s="13" t="str">
        <f t="shared" si="10"/>
        <v/>
      </c>
      <c r="T107" s="13" t="str">
        <f t="shared" si="11"/>
        <v/>
      </c>
      <c r="U107" s="8"/>
    </row>
    <row r="108" spans="1:21" ht="19.95" customHeight="1">
      <c r="A108" s="8"/>
      <c r="B108" s="8"/>
      <c r="C108" s="8"/>
      <c r="D108" s="8"/>
      <c r="E108" s="8"/>
      <c r="F108" s="8"/>
      <c r="G108" s="8"/>
      <c r="H108" s="9"/>
      <c r="I108" s="10"/>
      <c r="J108" s="10"/>
      <c r="K108" s="11" t="str">
        <f>IF($A108="","",ROUND(MAX(0,MIN(IF($J108="",DATE(Inicio!$B$8,12,31),$J108),DATE(Inicio!$B$8,12,31))-MAX($I108,DATE(Inicio!$B$8,1,1))+1)/365*12,1))</f>
        <v/>
      </c>
      <c r="L108" s="12"/>
      <c r="M108" s="12"/>
      <c r="N108" s="12"/>
      <c r="O108" s="12"/>
      <c r="P108" s="12"/>
      <c r="Q108" s="12"/>
      <c r="R108" s="13" t="str">
        <f t="shared" si="9"/>
        <v/>
      </c>
      <c r="S108" s="13" t="str">
        <f t="shared" si="10"/>
        <v/>
      </c>
      <c r="T108" s="13" t="str">
        <f t="shared" si="11"/>
        <v/>
      </c>
      <c r="U108" s="8"/>
    </row>
    <row r="109" spans="1:21" ht="19.95" customHeight="1">
      <c r="A109" s="8"/>
      <c r="B109" s="8"/>
      <c r="C109" s="8"/>
      <c r="D109" s="8"/>
      <c r="E109" s="8"/>
      <c r="F109" s="8"/>
      <c r="G109" s="8"/>
      <c r="H109" s="9"/>
      <c r="I109" s="10"/>
      <c r="J109" s="10"/>
      <c r="K109" s="11" t="str">
        <f>IF($A109="","",ROUND(MAX(0,MIN(IF($J109="",DATE(Inicio!$B$8,12,31),$J109),DATE(Inicio!$B$8,12,31))-MAX($I109,DATE(Inicio!$B$8,1,1))+1)/365*12,1))</f>
        <v/>
      </c>
      <c r="L109" s="12"/>
      <c r="M109" s="12"/>
      <c r="N109" s="12"/>
      <c r="O109" s="12"/>
      <c r="P109" s="12"/>
      <c r="Q109" s="12"/>
      <c r="R109" s="13" t="str">
        <f t="shared" si="9"/>
        <v/>
      </c>
      <c r="S109" s="13" t="str">
        <f t="shared" si="10"/>
        <v/>
      </c>
      <c r="T109" s="13" t="str">
        <f t="shared" si="11"/>
        <v/>
      </c>
      <c r="U109" s="8"/>
    </row>
    <row r="110" spans="1:21" ht="19.95" customHeight="1">
      <c r="A110" s="8"/>
      <c r="B110" s="8"/>
      <c r="C110" s="8"/>
      <c r="D110" s="8"/>
      <c r="E110" s="8"/>
      <c r="F110" s="8"/>
      <c r="G110" s="8"/>
      <c r="H110" s="9"/>
      <c r="I110" s="10"/>
      <c r="J110" s="10"/>
      <c r="K110" s="11" t="str">
        <f>IF($A110="","",ROUND(MAX(0,MIN(IF($J110="",DATE(Inicio!$B$8,12,31),$J110),DATE(Inicio!$B$8,12,31))-MAX($I110,DATE(Inicio!$B$8,1,1))+1)/365*12,1))</f>
        <v/>
      </c>
      <c r="L110" s="12"/>
      <c r="M110" s="12"/>
      <c r="N110" s="12"/>
      <c r="O110" s="12"/>
      <c r="P110" s="12"/>
      <c r="Q110" s="12"/>
      <c r="R110" s="13" t="str">
        <f t="shared" si="9"/>
        <v/>
      </c>
      <c r="S110" s="13" t="str">
        <f t="shared" si="10"/>
        <v/>
      </c>
      <c r="T110" s="13" t="str">
        <f t="shared" si="11"/>
        <v/>
      </c>
      <c r="U110" s="8"/>
    </row>
    <row r="111" spans="1:21" ht="19.95" customHeight="1">
      <c r="A111" s="8"/>
      <c r="B111" s="8"/>
      <c r="C111" s="8"/>
      <c r="D111" s="8"/>
      <c r="E111" s="8"/>
      <c r="F111" s="8"/>
      <c r="G111" s="8"/>
      <c r="H111" s="9"/>
      <c r="I111" s="10"/>
      <c r="J111" s="10"/>
      <c r="K111" s="11" t="str">
        <f>IF($A111="","",ROUND(MAX(0,MIN(IF($J111="",DATE(Inicio!$B$8,12,31),$J111),DATE(Inicio!$B$8,12,31))-MAX($I111,DATE(Inicio!$B$8,1,1))+1)/365*12,1))</f>
        <v/>
      </c>
      <c r="L111" s="12"/>
      <c r="M111" s="12"/>
      <c r="N111" s="12"/>
      <c r="O111" s="12"/>
      <c r="P111" s="12"/>
      <c r="Q111" s="12"/>
      <c r="R111" s="13" t="str">
        <f t="shared" si="9"/>
        <v/>
      </c>
      <c r="S111" s="13" t="str">
        <f t="shared" si="10"/>
        <v/>
      </c>
      <c r="T111" s="13" t="str">
        <f t="shared" si="11"/>
        <v/>
      </c>
      <c r="U111" s="8"/>
    </row>
    <row r="112" spans="1:21" ht="19.95" customHeight="1">
      <c r="A112" s="8"/>
      <c r="B112" s="8"/>
      <c r="C112" s="8"/>
      <c r="D112" s="8"/>
      <c r="E112" s="8"/>
      <c r="F112" s="8"/>
      <c r="G112" s="8"/>
      <c r="H112" s="9"/>
      <c r="I112" s="10"/>
      <c r="J112" s="10"/>
      <c r="K112" s="11" t="str">
        <f>IF($A112="","",ROUND(MAX(0,MIN(IF($J112="",DATE(Inicio!$B$8,12,31),$J112),DATE(Inicio!$B$8,12,31))-MAX($I112,DATE(Inicio!$B$8,1,1))+1)/365*12,1))</f>
        <v/>
      </c>
      <c r="L112" s="12"/>
      <c r="M112" s="12"/>
      <c r="N112" s="12"/>
      <c r="O112" s="12"/>
      <c r="P112" s="12"/>
      <c r="Q112" s="12"/>
      <c r="R112" s="13" t="str">
        <f t="shared" si="9"/>
        <v/>
      </c>
      <c r="S112" s="13" t="str">
        <f t="shared" si="10"/>
        <v/>
      </c>
      <c r="T112" s="13" t="str">
        <f t="shared" si="11"/>
        <v/>
      </c>
      <c r="U112" s="8"/>
    </row>
    <row r="113" spans="1:21" ht="19.95" customHeight="1">
      <c r="A113" s="8"/>
      <c r="B113" s="8"/>
      <c r="C113" s="8"/>
      <c r="D113" s="8"/>
      <c r="E113" s="8"/>
      <c r="F113" s="8"/>
      <c r="G113" s="8"/>
      <c r="H113" s="9"/>
      <c r="I113" s="10"/>
      <c r="J113" s="10"/>
      <c r="K113" s="11" t="str">
        <f>IF($A113="","",ROUND(MAX(0,MIN(IF($J113="",DATE(Inicio!$B$8,12,31),$J113),DATE(Inicio!$B$8,12,31))-MAX($I113,DATE(Inicio!$B$8,1,1))+1)/365*12,1))</f>
        <v/>
      </c>
      <c r="L113" s="12"/>
      <c r="M113" s="12"/>
      <c r="N113" s="12"/>
      <c r="O113" s="12"/>
      <c r="P113" s="12"/>
      <c r="Q113" s="12"/>
      <c r="R113" s="13" t="str">
        <f t="shared" si="9"/>
        <v/>
      </c>
      <c r="S113" s="13" t="str">
        <f t="shared" si="10"/>
        <v/>
      </c>
      <c r="T113" s="13" t="str">
        <f t="shared" si="11"/>
        <v/>
      </c>
      <c r="U113" s="8"/>
    </row>
    <row r="114" spans="1:21" ht="19.95" customHeight="1">
      <c r="A114" s="8"/>
      <c r="B114" s="8"/>
      <c r="C114" s="8"/>
      <c r="D114" s="8"/>
      <c r="E114" s="8"/>
      <c r="F114" s="8"/>
      <c r="G114" s="8"/>
      <c r="H114" s="9"/>
      <c r="I114" s="10"/>
      <c r="J114" s="10"/>
      <c r="K114" s="11" t="str">
        <f>IF($A114="","",ROUND(MAX(0,MIN(IF($J114="",DATE(Inicio!$B$8,12,31),$J114),DATE(Inicio!$B$8,12,31))-MAX($I114,DATE(Inicio!$B$8,1,1))+1)/365*12,1))</f>
        <v/>
      </c>
      <c r="L114" s="12"/>
      <c r="M114" s="12"/>
      <c r="N114" s="12"/>
      <c r="O114" s="12"/>
      <c r="P114" s="12"/>
      <c r="Q114" s="12"/>
      <c r="R114" s="13" t="str">
        <f t="shared" si="9"/>
        <v/>
      </c>
      <c r="S114" s="13" t="str">
        <f t="shared" si="10"/>
        <v/>
      </c>
      <c r="T114" s="13" t="str">
        <f t="shared" si="11"/>
        <v/>
      </c>
      <c r="U114" s="8"/>
    </row>
    <row r="115" spans="1:21" ht="19.95" customHeight="1">
      <c r="A115" s="8"/>
      <c r="B115" s="8"/>
      <c r="C115" s="8"/>
      <c r="D115" s="8"/>
      <c r="E115" s="8"/>
      <c r="F115" s="8"/>
      <c r="G115" s="8"/>
      <c r="H115" s="9"/>
      <c r="I115" s="10"/>
      <c r="J115" s="10"/>
      <c r="K115" s="11" t="str">
        <f>IF($A115="","",ROUND(MAX(0,MIN(IF($J115="",DATE(Inicio!$B$8,12,31),$J115),DATE(Inicio!$B$8,12,31))-MAX($I115,DATE(Inicio!$B$8,1,1))+1)/365*12,1))</f>
        <v/>
      </c>
      <c r="L115" s="12"/>
      <c r="M115" s="12"/>
      <c r="N115" s="12"/>
      <c r="O115" s="12"/>
      <c r="P115" s="12"/>
      <c r="Q115" s="12"/>
      <c r="R115" s="13" t="str">
        <f t="shared" si="9"/>
        <v/>
      </c>
      <c r="S115" s="13" t="str">
        <f t="shared" si="10"/>
        <v/>
      </c>
      <c r="T115" s="13" t="str">
        <f t="shared" si="11"/>
        <v/>
      </c>
      <c r="U115" s="8"/>
    </row>
    <row r="116" spans="1:21" ht="19.95" customHeight="1">
      <c r="A116" s="8"/>
      <c r="B116" s="8"/>
      <c r="C116" s="8"/>
      <c r="D116" s="8"/>
      <c r="E116" s="8"/>
      <c r="F116" s="8"/>
      <c r="G116" s="8"/>
      <c r="H116" s="9"/>
      <c r="I116" s="10"/>
      <c r="J116" s="10"/>
      <c r="K116" s="11" t="str">
        <f>IF($A116="","",ROUND(MAX(0,MIN(IF($J116="",DATE(Inicio!$B$8,12,31),$J116),DATE(Inicio!$B$8,12,31))-MAX($I116,DATE(Inicio!$B$8,1,1))+1)/365*12,1))</f>
        <v/>
      </c>
      <c r="L116" s="12"/>
      <c r="M116" s="12"/>
      <c r="N116" s="12"/>
      <c r="O116" s="12"/>
      <c r="P116" s="12"/>
      <c r="Q116" s="12"/>
      <c r="R116" s="13" t="str">
        <f t="shared" si="9"/>
        <v/>
      </c>
      <c r="S116" s="13" t="str">
        <f t="shared" si="10"/>
        <v/>
      </c>
      <c r="T116" s="13" t="str">
        <f t="shared" si="11"/>
        <v/>
      </c>
      <c r="U116" s="8"/>
    </row>
    <row r="117" spans="1:21" ht="19.95" customHeight="1">
      <c r="A117" s="8"/>
      <c r="B117" s="8"/>
      <c r="C117" s="8"/>
      <c r="D117" s="8"/>
      <c r="E117" s="8"/>
      <c r="F117" s="8"/>
      <c r="G117" s="8"/>
      <c r="H117" s="9"/>
      <c r="I117" s="10"/>
      <c r="J117" s="10"/>
      <c r="K117" s="11" t="str">
        <f>IF($A117="","",ROUND(MAX(0,MIN(IF($J117="",DATE(Inicio!$B$8,12,31),$J117),DATE(Inicio!$B$8,12,31))-MAX($I117,DATE(Inicio!$B$8,1,1))+1)/365*12,1))</f>
        <v/>
      </c>
      <c r="L117" s="12"/>
      <c r="M117" s="12"/>
      <c r="N117" s="12"/>
      <c r="O117" s="12"/>
      <c r="P117" s="12"/>
      <c r="Q117" s="12"/>
      <c r="R117" s="13" t="str">
        <f t="shared" si="9"/>
        <v/>
      </c>
      <c r="S117" s="13" t="str">
        <f t="shared" si="10"/>
        <v/>
      </c>
      <c r="T117" s="13" t="str">
        <f t="shared" si="11"/>
        <v/>
      </c>
      <c r="U117" s="8"/>
    </row>
    <row r="118" spans="1:21" ht="19.95" customHeight="1">
      <c r="A118" s="8"/>
      <c r="B118" s="8"/>
      <c r="C118" s="8"/>
      <c r="D118" s="8"/>
      <c r="E118" s="8"/>
      <c r="F118" s="8"/>
      <c r="G118" s="8"/>
      <c r="H118" s="9"/>
      <c r="I118" s="10"/>
      <c r="J118" s="10"/>
      <c r="K118" s="11" t="str">
        <f>IF($A118="","",ROUND(MAX(0,MIN(IF($J118="",DATE(Inicio!$B$8,12,31),$J118),DATE(Inicio!$B$8,12,31))-MAX($I118,DATE(Inicio!$B$8,1,1))+1)/365*12,1))</f>
        <v/>
      </c>
      <c r="L118" s="12"/>
      <c r="M118" s="12"/>
      <c r="N118" s="12"/>
      <c r="O118" s="12"/>
      <c r="P118" s="12"/>
      <c r="Q118" s="12"/>
      <c r="R118" s="13" t="str">
        <f t="shared" si="9"/>
        <v/>
      </c>
      <c r="S118" s="13" t="str">
        <f t="shared" si="10"/>
        <v/>
      </c>
      <c r="T118" s="13" t="str">
        <f t="shared" si="11"/>
        <v/>
      </c>
      <c r="U118" s="8"/>
    </row>
    <row r="119" spans="1:21" ht="19.95" customHeight="1">
      <c r="A119" s="8"/>
      <c r="B119" s="8"/>
      <c r="C119" s="8"/>
      <c r="D119" s="8"/>
      <c r="E119" s="8"/>
      <c r="F119" s="8"/>
      <c r="G119" s="8"/>
      <c r="H119" s="9"/>
      <c r="I119" s="10"/>
      <c r="J119" s="10"/>
      <c r="K119" s="11" t="str">
        <f>IF($A119="","",ROUND(MAX(0,MIN(IF($J119="",DATE(Inicio!$B$8,12,31),$J119),DATE(Inicio!$B$8,12,31))-MAX($I119,DATE(Inicio!$B$8,1,1))+1)/365*12,1))</f>
        <v/>
      </c>
      <c r="L119" s="12"/>
      <c r="M119" s="12"/>
      <c r="N119" s="12"/>
      <c r="O119" s="12"/>
      <c r="P119" s="12"/>
      <c r="Q119" s="12"/>
      <c r="R119" s="13" t="str">
        <f t="shared" si="9"/>
        <v/>
      </c>
      <c r="S119" s="13" t="str">
        <f t="shared" si="10"/>
        <v/>
      </c>
      <c r="T119" s="13" t="str">
        <f t="shared" si="11"/>
        <v/>
      </c>
      <c r="U119" s="8"/>
    </row>
    <row r="120" spans="1:21" ht="19.95" customHeight="1">
      <c r="A120" s="8"/>
      <c r="B120" s="8"/>
      <c r="C120" s="8"/>
      <c r="D120" s="8"/>
      <c r="E120" s="8"/>
      <c r="F120" s="8"/>
      <c r="G120" s="8"/>
      <c r="H120" s="9"/>
      <c r="I120" s="10"/>
      <c r="J120" s="10"/>
      <c r="K120" s="11" t="str">
        <f>IF($A120="","",ROUND(MAX(0,MIN(IF($J120="",DATE(Inicio!$B$8,12,31),$J120),DATE(Inicio!$B$8,12,31))-MAX($I120,DATE(Inicio!$B$8,1,1))+1)/365*12,1))</f>
        <v/>
      </c>
      <c r="L120" s="12"/>
      <c r="M120" s="12"/>
      <c r="N120" s="12"/>
      <c r="O120" s="12"/>
      <c r="P120" s="12"/>
      <c r="Q120" s="12"/>
      <c r="R120" s="13" t="str">
        <f t="shared" si="9"/>
        <v/>
      </c>
      <c r="S120" s="13" t="str">
        <f t="shared" si="10"/>
        <v/>
      </c>
      <c r="T120" s="13" t="str">
        <f t="shared" si="11"/>
        <v/>
      </c>
      <c r="U120" s="8"/>
    </row>
    <row r="121" spans="1:21" ht="19.95" customHeight="1">
      <c r="A121" s="8"/>
      <c r="B121" s="8"/>
      <c r="C121" s="8"/>
      <c r="D121" s="8"/>
      <c r="E121" s="8"/>
      <c r="F121" s="8"/>
      <c r="G121" s="8"/>
      <c r="H121" s="9"/>
      <c r="I121" s="10"/>
      <c r="J121" s="10"/>
      <c r="K121" s="11" t="str">
        <f>IF($A121="","",ROUND(MAX(0,MIN(IF($J121="",DATE(Inicio!$B$8,12,31),$J121),DATE(Inicio!$B$8,12,31))-MAX($I121,DATE(Inicio!$B$8,1,1))+1)/365*12,1))</f>
        <v/>
      </c>
      <c r="L121" s="12"/>
      <c r="M121" s="12"/>
      <c r="N121" s="12"/>
      <c r="O121" s="12"/>
      <c r="P121" s="12"/>
      <c r="Q121" s="12"/>
      <c r="R121" s="13" t="str">
        <f t="shared" si="9"/>
        <v/>
      </c>
      <c r="S121" s="13" t="str">
        <f t="shared" si="10"/>
        <v/>
      </c>
      <c r="T121" s="13" t="str">
        <f t="shared" si="11"/>
        <v/>
      </c>
      <c r="U121" s="8"/>
    </row>
    <row r="122" spans="1:21" ht="19.95" customHeight="1">
      <c r="A122" s="8"/>
      <c r="B122" s="8"/>
      <c r="C122" s="8"/>
      <c r="D122" s="8"/>
      <c r="E122" s="8"/>
      <c r="F122" s="8"/>
      <c r="G122" s="8"/>
      <c r="H122" s="9"/>
      <c r="I122" s="10"/>
      <c r="J122" s="10"/>
      <c r="K122" s="11" t="str">
        <f>IF($A122="","",ROUND(MAX(0,MIN(IF($J122="",DATE(Inicio!$B$8,12,31),$J122),DATE(Inicio!$B$8,12,31))-MAX($I122,DATE(Inicio!$B$8,1,1))+1)/365*12,1))</f>
        <v/>
      </c>
      <c r="L122" s="12"/>
      <c r="M122" s="12"/>
      <c r="N122" s="12"/>
      <c r="O122" s="12"/>
      <c r="P122" s="12"/>
      <c r="Q122" s="12"/>
      <c r="R122" s="13" t="str">
        <f t="shared" si="9"/>
        <v/>
      </c>
      <c r="S122" s="13" t="str">
        <f t="shared" si="10"/>
        <v/>
      </c>
      <c r="T122" s="13" t="str">
        <f t="shared" si="11"/>
        <v/>
      </c>
      <c r="U122" s="8"/>
    </row>
    <row r="123" spans="1:21" ht="19.95" customHeight="1">
      <c r="A123" s="8"/>
      <c r="B123" s="8"/>
      <c r="C123" s="8"/>
      <c r="D123" s="8"/>
      <c r="E123" s="8"/>
      <c r="F123" s="8"/>
      <c r="G123" s="8"/>
      <c r="H123" s="9"/>
      <c r="I123" s="10"/>
      <c r="J123" s="10"/>
      <c r="K123" s="11" t="str">
        <f>IF($A123="","",ROUND(MAX(0,MIN(IF($J123="",DATE(Inicio!$B$8,12,31),$J123),DATE(Inicio!$B$8,12,31))-MAX($I123,DATE(Inicio!$B$8,1,1))+1)/365*12,1))</f>
        <v/>
      </c>
      <c r="L123" s="12"/>
      <c r="M123" s="12"/>
      <c r="N123" s="12"/>
      <c r="O123" s="12"/>
      <c r="P123" s="12"/>
      <c r="Q123" s="12"/>
      <c r="R123" s="13" t="str">
        <f t="shared" si="9"/>
        <v/>
      </c>
      <c r="S123" s="13" t="str">
        <f t="shared" si="10"/>
        <v/>
      </c>
      <c r="T123" s="13" t="str">
        <f t="shared" si="11"/>
        <v/>
      </c>
      <c r="U123" s="8"/>
    </row>
    <row r="124" spans="1:21" ht="19.95" customHeight="1">
      <c r="A124" s="8"/>
      <c r="B124" s="8"/>
      <c r="C124" s="8"/>
      <c r="D124" s="8"/>
      <c r="E124" s="8"/>
      <c r="F124" s="8"/>
      <c r="G124" s="8"/>
      <c r="H124" s="9"/>
      <c r="I124" s="10"/>
      <c r="J124" s="10"/>
      <c r="K124" s="11" t="str">
        <f>IF($A124="","",ROUND(MAX(0,MIN(IF($J124="",DATE(Inicio!$B$8,12,31),$J124),DATE(Inicio!$B$8,12,31))-MAX($I124,DATE(Inicio!$B$8,1,1))+1)/365*12,1))</f>
        <v/>
      </c>
      <c r="L124" s="12"/>
      <c r="M124" s="12"/>
      <c r="N124" s="12"/>
      <c r="O124" s="12"/>
      <c r="P124" s="12"/>
      <c r="Q124" s="12"/>
      <c r="R124" s="13" t="str">
        <f t="shared" si="9"/>
        <v/>
      </c>
      <c r="S124" s="13" t="str">
        <f t="shared" si="10"/>
        <v/>
      </c>
      <c r="T124" s="13" t="str">
        <f t="shared" si="11"/>
        <v/>
      </c>
      <c r="U124" s="8"/>
    </row>
    <row r="125" spans="1:21" ht="19.95" customHeight="1">
      <c r="A125" s="8"/>
      <c r="B125" s="8"/>
      <c r="C125" s="8"/>
      <c r="D125" s="8"/>
      <c r="E125" s="8"/>
      <c r="F125" s="8"/>
      <c r="G125" s="8"/>
      <c r="H125" s="9"/>
      <c r="I125" s="10"/>
      <c r="J125" s="10"/>
      <c r="K125" s="11" t="str">
        <f>IF($A125="","",ROUND(MAX(0,MIN(IF($J125="",DATE(Inicio!$B$8,12,31),$J125),DATE(Inicio!$B$8,12,31))-MAX($I125,DATE(Inicio!$B$8,1,1))+1)/365*12,1))</f>
        <v/>
      </c>
      <c r="L125" s="12"/>
      <c r="M125" s="12"/>
      <c r="N125" s="12"/>
      <c r="O125" s="12"/>
      <c r="P125" s="12"/>
      <c r="Q125" s="12"/>
      <c r="R125" s="13" t="str">
        <f t="shared" si="9"/>
        <v/>
      </c>
      <c r="S125" s="13" t="str">
        <f t="shared" si="10"/>
        <v/>
      </c>
      <c r="T125" s="13" t="str">
        <f t="shared" si="11"/>
        <v/>
      </c>
      <c r="U125" s="8"/>
    </row>
    <row r="126" spans="1:21" ht="19.95" customHeight="1">
      <c r="A126" s="8"/>
      <c r="B126" s="8"/>
      <c r="C126" s="8"/>
      <c r="D126" s="8"/>
      <c r="E126" s="8"/>
      <c r="F126" s="8"/>
      <c r="G126" s="8"/>
      <c r="H126" s="9"/>
      <c r="I126" s="10"/>
      <c r="J126" s="10"/>
      <c r="K126" s="11" t="str">
        <f>IF($A126="","",ROUND(MAX(0,MIN(IF($J126="",DATE(Inicio!$B$8,12,31),$J126),DATE(Inicio!$B$8,12,31))-MAX($I126,DATE(Inicio!$B$8,1,1))+1)/365*12,1))</f>
        <v/>
      </c>
      <c r="L126" s="12"/>
      <c r="M126" s="12"/>
      <c r="N126" s="12"/>
      <c r="O126" s="12"/>
      <c r="P126" s="12"/>
      <c r="Q126" s="12"/>
      <c r="R126" s="13" t="str">
        <f t="shared" si="9"/>
        <v/>
      </c>
      <c r="S126" s="13" t="str">
        <f t="shared" si="10"/>
        <v/>
      </c>
      <c r="T126" s="13" t="str">
        <f t="shared" si="11"/>
        <v/>
      </c>
      <c r="U126" s="8"/>
    </row>
    <row r="127" spans="1:21" ht="19.95" customHeight="1">
      <c r="A127" s="8"/>
      <c r="B127" s="8"/>
      <c r="C127" s="8"/>
      <c r="D127" s="8"/>
      <c r="E127" s="8"/>
      <c r="F127" s="8"/>
      <c r="G127" s="8"/>
      <c r="H127" s="9"/>
      <c r="I127" s="10"/>
      <c r="J127" s="10"/>
      <c r="K127" s="11" t="str">
        <f>IF($A127="","",ROUND(MAX(0,MIN(IF($J127="",DATE(Inicio!$B$8,12,31),$J127),DATE(Inicio!$B$8,12,31))-MAX($I127,DATE(Inicio!$B$8,1,1))+1)/365*12,1))</f>
        <v/>
      </c>
      <c r="L127" s="12"/>
      <c r="M127" s="12"/>
      <c r="N127" s="12"/>
      <c r="O127" s="12"/>
      <c r="P127" s="12"/>
      <c r="Q127" s="12"/>
      <c r="R127" s="13" t="str">
        <f t="shared" si="9"/>
        <v/>
      </c>
      <c r="S127" s="13" t="str">
        <f t="shared" si="10"/>
        <v/>
      </c>
      <c r="T127" s="13" t="str">
        <f t="shared" si="11"/>
        <v/>
      </c>
      <c r="U127" s="8"/>
    </row>
    <row r="128" spans="1:21" ht="19.95" customHeight="1">
      <c r="A128" s="8"/>
      <c r="B128" s="8"/>
      <c r="C128" s="8"/>
      <c r="D128" s="8"/>
      <c r="E128" s="8"/>
      <c r="F128" s="8"/>
      <c r="G128" s="8"/>
      <c r="H128" s="9"/>
      <c r="I128" s="10"/>
      <c r="J128" s="10"/>
      <c r="K128" s="11" t="str">
        <f>IF($A128="","",ROUND(MAX(0,MIN(IF($J128="",DATE(Inicio!$B$8,12,31),$J128),DATE(Inicio!$B$8,12,31))-MAX($I128,DATE(Inicio!$B$8,1,1))+1)/365*12,1))</f>
        <v/>
      </c>
      <c r="L128" s="12"/>
      <c r="M128" s="12"/>
      <c r="N128" s="12"/>
      <c r="O128" s="12"/>
      <c r="P128" s="12"/>
      <c r="Q128" s="12"/>
      <c r="R128" s="13" t="str">
        <f t="shared" si="9"/>
        <v/>
      </c>
      <c r="S128" s="13" t="str">
        <f t="shared" si="10"/>
        <v/>
      </c>
      <c r="T128" s="13" t="str">
        <f t="shared" si="11"/>
        <v/>
      </c>
      <c r="U128" s="8"/>
    </row>
    <row r="129" spans="1:21" ht="19.95" customHeight="1">
      <c r="A129" s="8"/>
      <c r="B129" s="8"/>
      <c r="C129" s="8"/>
      <c r="D129" s="8"/>
      <c r="E129" s="8"/>
      <c r="F129" s="8"/>
      <c r="G129" s="8"/>
      <c r="H129" s="9"/>
      <c r="I129" s="10"/>
      <c r="J129" s="10"/>
      <c r="K129" s="11" t="str">
        <f>IF($A129="","",ROUND(MAX(0,MIN(IF($J129="",DATE(Inicio!$B$8,12,31),$J129),DATE(Inicio!$B$8,12,31))-MAX($I129,DATE(Inicio!$B$8,1,1))+1)/365*12,1))</f>
        <v/>
      </c>
      <c r="L129" s="12"/>
      <c r="M129" s="12"/>
      <c r="N129" s="12"/>
      <c r="O129" s="12"/>
      <c r="P129" s="12"/>
      <c r="Q129" s="12"/>
      <c r="R129" s="13" t="str">
        <f t="shared" si="9"/>
        <v/>
      </c>
      <c r="S129" s="13" t="str">
        <f t="shared" si="10"/>
        <v/>
      </c>
      <c r="T129" s="13" t="str">
        <f t="shared" si="11"/>
        <v/>
      </c>
      <c r="U129" s="8"/>
    </row>
    <row r="130" spans="1:21" ht="19.95" customHeight="1">
      <c r="A130" s="8"/>
      <c r="B130" s="8"/>
      <c r="C130" s="8"/>
      <c r="D130" s="8"/>
      <c r="E130" s="8"/>
      <c r="F130" s="8"/>
      <c r="G130" s="8"/>
      <c r="H130" s="9"/>
      <c r="I130" s="10"/>
      <c r="J130" s="10"/>
      <c r="K130" s="11" t="str">
        <f>IF($A130="","",ROUND(MAX(0,MIN(IF($J130="",DATE(Inicio!$B$8,12,31),$J130),DATE(Inicio!$B$8,12,31))-MAX($I130,DATE(Inicio!$B$8,1,1))+1)/365*12,1))</f>
        <v/>
      </c>
      <c r="L130" s="12"/>
      <c r="M130" s="12"/>
      <c r="N130" s="12"/>
      <c r="O130" s="12"/>
      <c r="P130" s="12"/>
      <c r="Q130" s="12"/>
      <c r="R130" s="13" t="str">
        <f t="shared" si="9"/>
        <v/>
      </c>
      <c r="S130" s="13" t="str">
        <f t="shared" si="10"/>
        <v/>
      </c>
      <c r="T130" s="13" t="str">
        <f t="shared" si="11"/>
        <v/>
      </c>
      <c r="U130" s="8"/>
    </row>
    <row r="131" spans="1:21" ht="19.95" customHeight="1">
      <c r="A131" s="8"/>
      <c r="B131" s="8"/>
      <c r="C131" s="8"/>
      <c r="D131" s="8"/>
      <c r="E131" s="8"/>
      <c r="F131" s="8"/>
      <c r="G131" s="8"/>
      <c r="H131" s="9"/>
      <c r="I131" s="10"/>
      <c r="J131" s="10"/>
      <c r="K131" s="11" t="str">
        <f>IF($A131="","",ROUND(MAX(0,MIN(IF($J131="",DATE(Inicio!$B$8,12,31),$J131),DATE(Inicio!$B$8,12,31))-MAX($I131,DATE(Inicio!$B$8,1,1))+1)/365*12,1))</f>
        <v/>
      </c>
      <c r="L131" s="12"/>
      <c r="M131" s="12"/>
      <c r="N131" s="12"/>
      <c r="O131" s="12"/>
      <c r="P131" s="12"/>
      <c r="Q131" s="12"/>
      <c r="R131" s="13" t="str">
        <f t="shared" si="9"/>
        <v/>
      </c>
      <c r="S131" s="13" t="str">
        <f t="shared" si="10"/>
        <v/>
      </c>
      <c r="T131" s="13" t="str">
        <f t="shared" si="11"/>
        <v/>
      </c>
      <c r="U131" s="8"/>
    </row>
    <row r="132" spans="1:21" ht="19.95" customHeight="1">
      <c r="A132" s="8"/>
      <c r="B132" s="8"/>
      <c r="C132" s="8"/>
      <c r="D132" s="8"/>
      <c r="E132" s="8"/>
      <c r="F132" s="8"/>
      <c r="G132" s="8"/>
      <c r="H132" s="9"/>
      <c r="I132" s="10"/>
      <c r="J132" s="10"/>
      <c r="K132" s="11" t="str">
        <f>IF($A132="","",ROUND(MAX(0,MIN(IF($J132="",DATE(Inicio!$B$8,12,31),$J132),DATE(Inicio!$B$8,12,31))-MAX($I132,DATE(Inicio!$B$8,1,1))+1)/365*12,1))</f>
        <v/>
      </c>
      <c r="L132" s="12"/>
      <c r="M132" s="12"/>
      <c r="N132" s="12"/>
      <c r="O132" s="12"/>
      <c r="P132" s="12"/>
      <c r="Q132" s="12"/>
      <c r="R132" s="13" t="str">
        <f t="shared" si="9"/>
        <v/>
      </c>
      <c r="S132" s="13" t="str">
        <f t="shared" si="10"/>
        <v/>
      </c>
      <c r="T132" s="13" t="str">
        <f t="shared" si="11"/>
        <v/>
      </c>
      <c r="U132" s="8"/>
    </row>
    <row r="133" spans="1:21" ht="19.95" customHeight="1">
      <c r="A133" s="8"/>
      <c r="B133" s="8"/>
      <c r="C133" s="8"/>
      <c r="D133" s="8"/>
      <c r="E133" s="8"/>
      <c r="F133" s="8"/>
      <c r="G133" s="8"/>
      <c r="H133" s="9"/>
      <c r="I133" s="10"/>
      <c r="J133" s="10"/>
      <c r="K133" s="11" t="str">
        <f>IF($A133="","",ROUND(MAX(0,MIN(IF($J133="",DATE(Inicio!$B$8,12,31),$J133),DATE(Inicio!$B$8,12,31))-MAX($I133,DATE(Inicio!$B$8,1,1))+1)/365*12,1))</f>
        <v/>
      </c>
      <c r="L133" s="12"/>
      <c r="M133" s="12"/>
      <c r="N133" s="12"/>
      <c r="O133" s="12"/>
      <c r="P133" s="12"/>
      <c r="Q133" s="12"/>
      <c r="R133" s="13" t="str">
        <f t="shared" si="9"/>
        <v/>
      </c>
      <c r="S133" s="13" t="str">
        <f t="shared" si="10"/>
        <v/>
      </c>
      <c r="T133" s="13" t="str">
        <f t="shared" si="11"/>
        <v/>
      </c>
      <c r="U133" s="8"/>
    </row>
    <row r="134" spans="1:21" ht="19.95" customHeight="1">
      <c r="A134" s="8"/>
      <c r="B134" s="8"/>
      <c r="C134" s="8"/>
      <c r="D134" s="8"/>
      <c r="E134" s="8"/>
      <c r="F134" s="8"/>
      <c r="G134" s="8"/>
      <c r="H134" s="9"/>
      <c r="I134" s="10"/>
      <c r="J134" s="10"/>
      <c r="K134" s="11" t="str">
        <f>IF($A134="","",ROUND(MAX(0,MIN(IF($J134="",DATE(Inicio!$B$8,12,31),$J134),DATE(Inicio!$B$8,12,31))-MAX($I134,DATE(Inicio!$B$8,1,1))+1)/365*12,1))</f>
        <v/>
      </c>
      <c r="L134" s="12"/>
      <c r="M134" s="12"/>
      <c r="N134" s="12"/>
      <c r="O134" s="12"/>
      <c r="P134" s="12"/>
      <c r="Q134" s="12"/>
      <c r="R134" s="13" t="str">
        <f t="shared" si="9"/>
        <v/>
      </c>
      <c r="S134" s="13" t="str">
        <f t="shared" si="10"/>
        <v/>
      </c>
      <c r="T134" s="13" t="str">
        <f t="shared" si="11"/>
        <v/>
      </c>
      <c r="U134" s="8"/>
    </row>
    <row r="135" spans="1:21" ht="19.95" customHeight="1">
      <c r="A135" s="8"/>
      <c r="B135" s="8"/>
      <c r="C135" s="8"/>
      <c r="D135" s="8"/>
      <c r="E135" s="8"/>
      <c r="F135" s="8"/>
      <c r="G135" s="8"/>
      <c r="H135" s="9"/>
      <c r="I135" s="10"/>
      <c r="J135" s="10"/>
      <c r="K135" s="11" t="str">
        <f>IF($A135="","",ROUND(MAX(0,MIN(IF($J135="",DATE(Inicio!$B$8,12,31),$J135),DATE(Inicio!$B$8,12,31))-MAX($I135,DATE(Inicio!$B$8,1,1))+1)/365*12,1))</f>
        <v/>
      </c>
      <c r="L135" s="12"/>
      <c r="M135" s="12"/>
      <c r="N135" s="12"/>
      <c r="O135" s="12"/>
      <c r="P135" s="12"/>
      <c r="Q135" s="12"/>
      <c r="R135" s="13" t="str">
        <f t="shared" ref="R135:R166" si="12">IF($A135="","",SUM($M135:$P135))</f>
        <v/>
      </c>
      <c r="S135" s="13" t="str">
        <f t="shared" ref="S135:S166" si="13">IF($A135="","",SUM($L135,$R135,$Q135))</f>
        <v/>
      </c>
      <c r="T135" s="13" t="str">
        <f t="shared" ref="T135:T166" si="14">IFERROR($S135/$H135,"")</f>
        <v/>
      </c>
      <c r="U135" s="8"/>
    </row>
    <row r="136" spans="1:21" ht="19.95" customHeight="1">
      <c r="A136" s="8"/>
      <c r="B136" s="8"/>
      <c r="C136" s="8"/>
      <c r="D136" s="8"/>
      <c r="E136" s="8"/>
      <c r="F136" s="8"/>
      <c r="G136" s="8"/>
      <c r="H136" s="9"/>
      <c r="I136" s="10"/>
      <c r="J136" s="10"/>
      <c r="K136" s="11" t="str">
        <f>IF($A136="","",ROUND(MAX(0,MIN(IF($J136="",DATE(Inicio!$B$8,12,31),$J136),DATE(Inicio!$B$8,12,31))-MAX($I136,DATE(Inicio!$B$8,1,1))+1)/365*12,1))</f>
        <v/>
      </c>
      <c r="L136" s="12"/>
      <c r="M136" s="12"/>
      <c r="N136" s="12"/>
      <c r="O136" s="12"/>
      <c r="P136" s="12"/>
      <c r="Q136" s="12"/>
      <c r="R136" s="13" t="str">
        <f t="shared" si="12"/>
        <v/>
      </c>
      <c r="S136" s="13" t="str">
        <f t="shared" si="13"/>
        <v/>
      </c>
      <c r="T136" s="13" t="str">
        <f t="shared" si="14"/>
        <v/>
      </c>
      <c r="U136" s="8"/>
    </row>
    <row r="137" spans="1:21" ht="19.95" customHeight="1">
      <c r="A137" s="8"/>
      <c r="B137" s="8"/>
      <c r="C137" s="8"/>
      <c r="D137" s="8"/>
      <c r="E137" s="8"/>
      <c r="F137" s="8"/>
      <c r="G137" s="8"/>
      <c r="H137" s="9"/>
      <c r="I137" s="10"/>
      <c r="J137" s="10"/>
      <c r="K137" s="11" t="str">
        <f>IF($A137="","",ROUND(MAX(0,MIN(IF($J137="",DATE(Inicio!$B$8,12,31),$J137),DATE(Inicio!$B$8,12,31))-MAX($I137,DATE(Inicio!$B$8,1,1))+1)/365*12,1))</f>
        <v/>
      </c>
      <c r="L137" s="12"/>
      <c r="M137" s="12"/>
      <c r="N137" s="12"/>
      <c r="O137" s="12"/>
      <c r="P137" s="12"/>
      <c r="Q137" s="12"/>
      <c r="R137" s="13" t="str">
        <f t="shared" si="12"/>
        <v/>
      </c>
      <c r="S137" s="13" t="str">
        <f t="shared" si="13"/>
        <v/>
      </c>
      <c r="T137" s="13" t="str">
        <f t="shared" si="14"/>
        <v/>
      </c>
      <c r="U137" s="8"/>
    </row>
    <row r="138" spans="1:21" ht="19.95" customHeight="1">
      <c r="A138" s="8"/>
      <c r="B138" s="8"/>
      <c r="C138" s="8"/>
      <c r="D138" s="8"/>
      <c r="E138" s="8"/>
      <c r="F138" s="8"/>
      <c r="G138" s="8"/>
      <c r="H138" s="9"/>
      <c r="I138" s="10"/>
      <c r="J138" s="10"/>
      <c r="K138" s="11" t="str">
        <f>IF($A138="","",ROUND(MAX(0,MIN(IF($J138="",DATE(Inicio!$B$8,12,31),$J138),DATE(Inicio!$B$8,12,31))-MAX($I138,DATE(Inicio!$B$8,1,1))+1)/365*12,1))</f>
        <v/>
      </c>
      <c r="L138" s="12"/>
      <c r="M138" s="12"/>
      <c r="N138" s="12"/>
      <c r="O138" s="12"/>
      <c r="P138" s="12"/>
      <c r="Q138" s="12"/>
      <c r="R138" s="13" t="str">
        <f t="shared" si="12"/>
        <v/>
      </c>
      <c r="S138" s="13" t="str">
        <f t="shared" si="13"/>
        <v/>
      </c>
      <c r="T138" s="13" t="str">
        <f t="shared" si="14"/>
        <v/>
      </c>
      <c r="U138" s="8"/>
    </row>
    <row r="139" spans="1:21" ht="19.95" customHeight="1">
      <c r="A139" s="8"/>
      <c r="B139" s="8"/>
      <c r="C139" s="8"/>
      <c r="D139" s="8"/>
      <c r="E139" s="8"/>
      <c r="F139" s="8"/>
      <c r="G139" s="8"/>
      <c r="H139" s="9"/>
      <c r="I139" s="10"/>
      <c r="J139" s="10"/>
      <c r="K139" s="11" t="str">
        <f>IF($A139="","",ROUND(MAX(0,MIN(IF($J139="",DATE(Inicio!$B$8,12,31),$J139),DATE(Inicio!$B$8,12,31))-MAX($I139,DATE(Inicio!$B$8,1,1))+1)/365*12,1))</f>
        <v/>
      </c>
      <c r="L139" s="12"/>
      <c r="M139" s="12"/>
      <c r="N139" s="12"/>
      <c r="O139" s="12"/>
      <c r="P139" s="12"/>
      <c r="Q139" s="12"/>
      <c r="R139" s="13" t="str">
        <f t="shared" si="12"/>
        <v/>
      </c>
      <c r="S139" s="13" t="str">
        <f t="shared" si="13"/>
        <v/>
      </c>
      <c r="T139" s="13" t="str">
        <f t="shared" si="14"/>
        <v/>
      </c>
      <c r="U139" s="8"/>
    </row>
    <row r="140" spans="1:21" ht="19.95" customHeight="1">
      <c r="A140" s="8"/>
      <c r="B140" s="8"/>
      <c r="C140" s="8"/>
      <c r="D140" s="8"/>
      <c r="E140" s="8"/>
      <c r="F140" s="8"/>
      <c r="G140" s="8"/>
      <c r="H140" s="9"/>
      <c r="I140" s="10"/>
      <c r="J140" s="10"/>
      <c r="K140" s="11" t="str">
        <f>IF($A140="","",ROUND(MAX(0,MIN(IF($J140="",DATE(Inicio!$B$8,12,31),$J140),DATE(Inicio!$B$8,12,31))-MAX($I140,DATE(Inicio!$B$8,1,1))+1)/365*12,1))</f>
        <v/>
      </c>
      <c r="L140" s="12"/>
      <c r="M140" s="12"/>
      <c r="N140" s="12"/>
      <c r="O140" s="12"/>
      <c r="P140" s="12"/>
      <c r="Q140" s="12"/>
      <c r="R140" s="13" t="str">
        <f t="shared" si="12"/>
        <v/>
      </c>
      <c r="S140" s="13" t="str">
        <f t="shared" si="13"/>
        <v/>
      </c>
      <c r="T140" s="13" t="str">
        <f t="shared" si="14"/>
        <v/>
      </c>
      <c r="U140" s="8"/>
    </row>
    <row r="141" spans="1:21" ht="19.95" customHeight="1">
      <c r="A141" s="8"/>
      <c r="B141" s="8"/>
      <c r="C141" s="8"/>
      <c r="D141" s="8"/>
      <c r="E141" s="8"/>
      <c r="F141" s="8"/>
      <c r="G141" s="8"/>
      <c r="H141" s="9"/>
      <c r="I141" s="10"/>
      <c r="J141" s="10"/>
      <c r="K141" s="11" t="str">
        <f>IF($A141="","",ROUND(MAX(0,MIN(IF($J141="",DATE(Inicio!$B$8,12,31),$J141),DATE(Inicio!$B$8,12,31))-MAX($I141,DATE(Inicio!$B$8,1,1))+1)/365*12,1))</f>
        <v/>
      </c>
      <c r="L141" s="12"/>
      <c r="M141" s="12"/>
      <c r="N141" s="12"/>
      <c r="O141" s="12"/>
      <c r="P141" s="12"/>
      <c r="Q141" s="12"/>
      <c r="R141" s="13" t="str">
        <f t="shared" si="12"/>
        <v/>
      </c>
      <c r="S141" s="13" t="str">
        <f t="shared" si="13"/>
        <v/>
      </c>
      <c r="T141" s="13" t="str">
        <f t="shared" si="14"/>
        <v/>
      </c>
      <c r="U141" s="8"/>
    </row>
    <row r="142" spans="1:21" ht="19.95" customHeight="1">
      <c r="A142" s="8"/>
      <c r="B142" s="8"/>
      <c r="C142" s="8"/>
      <c r="D142" s="8"/>
      <c r="E142" s="8"/>
      <c r="F142" s="8"/>
      <c r="G142" s="8"/>
      <c r="H142" s="9"/>
      <c r="I142" s="10"/>
      <c r="J142" s="10"/>
      <c r="K142" s="11" t="str">
        <f>IF($A142="","",ROUND(MAX(0,MIN(IF($J142="",DATE(Inicio!$B$8,12,31),$J142),DATE(Inicio!$B$8,12,31))-MAX($I142,DATE(Inicio!$B$8,1,1))+1)/365*12,1))</f>
        <v/>
      </c>
      <c r="L142" s="12"/>
      <c r="M142" s="12"/>
      <c r="N142" s="12"/>
      <c r="O142" s="12"/>
      <c r="P142" s="12"/>
      <c r="Q142" s="12"/>
      <c r="R142" s="13" t="str">
        <f t="shared" si="12"/>
        <v/>
      </c>
      <c r="S142" s="13" t="str">
        <f t="shared" si="13"/>
        <v/>
      </c>
      <c r="T142" s="13" t="str">
        <f t="shared" si="14"/>
        <v/>
      </c>
      <c r="U142" s="8"/>
    </row>
    <row r="143" spans="1:21" ht="19.95" customHeight="1">
      <c r="A143" s="8"/>
      <c r="B143" s="8"/>
      <c r="C143" s="8"/>
      <c r="D143" s="8"/>
      <c r="E143" s="8"/>
      <c r="F143" s="8"/>
      <c r="G143" s="8"/>
      <c r="H143" s="9"/>
      <c r="I143" s="10"/>
      <c r="J143" s="10"/>
      <c r="K143" s="11" t="str">
        <f>IF($A143="","",ROUND(MAX(0,MIN(IF($J143="",DATE(Inicio!$B$8,12,31),$J143),DATE(Inicio!$B$8,12,31))-MAX($I143,DATE(Inicio!$B$8,1,1))+1)/365*12,1))</f>
        <v/>
      </c>
      <c r="L143" s="12"/>
      <c r="M143" s="12"/>
      <c r="N143" s="12"/>
      <c r="O143" s="12"/>
      <c r="P143" s="12"/>
      <c r="Q143" s="12"/>
      <c r="R143" s="13" t="str">
        <f t="shared" si="12"/>
        <v/>
      </c>
      <c r="S143" s="13" t="str">
        <f t="shared" si="13"/>
        <v/>
      </c>
      <c r="T143" s="13" t="str">
        <f t="shared" si="14"/>
        <v/>
      </c>
      <c r="U143" s="8"/>
    </row>
    <row r="144" spans="1:21" ht="19.95" customHeight="1">
      <c r="A144" s="8"/>
      <c r="B144" s="8"/>
      <c r="C144" s="8"/>
      <c r="D144" s="8"/>
      <c r="E144" s="8"/>
      <c r="F144" s="8"/>
      <c r="G144" s="8"/>
      <c r="H144" s="9"/>
      <c r="I144" s="10"/>
      <c r="J144" s="10"/>
      <c r="K144" s="11" t="str">
        <f>IF($A144="","",ROUND(MAX(0,MIN(IF($J144="",DATE(Inicio!$B$8,12,31),$J144),DATE(Inicio!$B$8,12,31))-MAX($I144,DATE(Inicio!$B$8,1,1))+1)/365*12,1))</f>
        <v/>
      </c>
      <c r="L144" s="12"/>
      <c r="M144" s="12"/>
      <c r="N144" s="12"/>
      <c r="O144" s="12"/>
      <c r="P144" s="12"/>
      <c r="Q144" s="12"/>
      <c r="R144" s="13" t="str">
        <f t="shared" si="12"/>
        <v/>
      </c>
      <c r="S144" s="13" t="str">
        <f t="shared" si="13"/>
        <v/>
      </c>
      <c r="T144" s="13" t="str">
        <f t="shared" si="14"/>
        <v/>
      </c>
      <c r="U144" s="8"/>
    </row>
    <row r="145" spans="1:21" ht="19.95" customHeight="1">
      <c r="A145" s="8"/>
      <c r="B145" s="8"/>
      <c r="C145" s="8"/>
      <c r="D145" s="8"/>
      <c r="E145" s="8"/>
      <c r="F145" s="8"/>
      <c r="G145" s="8"/>
      <c r="H145" s="9"/>
      <c r="I145" s="10"/>
      <c r="J145" s="10"/>
      <c r="K145" s="11" t="str">
        <f>IF($A145="","",ROUND(MAX(0,MIN(IF($J145="",DATE(Inicio!$B$8,12,31),$J145),DATE(Inicio!$B$8,12,31))-MAX($I145,DATE(Inicio!$B$8,1,1))+1)/365*12,1))</f>
        <v/>
      </c>
      <c r="L145" s="12"/>
      <c r="M145" s="12"/>
      <c r="N145" s="12"/>
      <c r="O145" s="12"/>
      <c r="P145" s="12"/>
      <c r="Q145" s="12"/>
      <c r="R145" s="13" t="str">
        <f t="shared" si="12"/>
        <v/>
      </c>
      <c r="S145" s="13" t="str">
        <f t="shared" si="13"/>
        <v/>
      </c>
      <c r="T145" s="13" t="str">
        <f t="shared" si="14"/>
        <v/>
      </c>
      <c r="U145" s="8"/>
    </row>
    <row r="146" spans="1:21" ht="19.95" customHeight="1">
      <c r="A146" s="8"/>
      <c r="B146" s="8"/>
      <c r="C146" s="8"/>
      <c r="D146" s="8"/>
      <c r="E146" s="8"/>
      <c r="F146" s="8"/>
      <c r="G146" s="8"/>
      <c r="H146" s="9"/>
      <c r="I146" s="10"/>
      <c r="J146" s="10"/>
      <c r="K146" s="11" t="str">
        <f>IF($A146="","",ROUND(MAX(0,MIN(IF($J146="",DATE(Inicio!$B$8,12,31),$J146),DATE(Inicio!$B$8,12,31))-MAX($I146,DATE(Inicio!$B$8,1,1))+1)/365*12,1))</f>
        <v/>
      </c>
      <c r="L146" s="12"/>
      <c r="M146" s="12"/>
      <c r="N146" s="12"/>
      <c r="O146" s="12"/>
      <c r="P146" s="12"/>
      <c r="Q146" s="12"/>
      <c r="R146" s="13" t="str">
        <f t="shared" si="12"/>
        <v/>
      </c>
      <c r="S146" s="13" t="str">
        <f t="shared" si="13"/>
        <v/>
      </c>
      <c r="T146" s="13" t="str">
        <f t="shared" si="14"/>
        <v/>
      </c>
      <c r="U146" s="8"/>
    </row>
    <row r="147" spans="1:21" ht="19.95" customHeight="1">
      <c r="A147" s="8"/>
      <c r="B147" s="8"/>
      <c r="C147" s="8"/>
      <c r="D147" s="8"/>
      <c r="E147" s="8"/>
      <c r="F147" s="8"/>
      <c r="G147" s="8"/>
      <c r="H147" s="9"/>
      <c r="I147" s="10"/>
      <c r="J147" s="10"/>
      <c r="K147" s="11" t="str">
        <f>IF($A147="","",ROUND(MAX(0,MIN(IF($J147="",DATE(Inicio!$B$8,12,31),$J147),DATE(Inicio!$B$8,12,31))-MAX($I147,DATE(Inicio!$B$8,1,1))+1)/365*12,1))</f>
        <v/>
      </c>
      <c r="L147" s="12"/>
      <c r="M147" s="12"/>
      <c r="N147" s="12"/>
      <c r="O147" s="12"/>
      <c r="P147" s="12"/>
      <c r="Q147" s="12"/>
      <c r="R147" s="13" t="str">
        <f t="shared" si="12"/>
        <v/>
      </c>
      <c r="S147" s="13" t="str">
        <f t="shared" si="13"/>
        <v/>
      </c>
      <c r="T147" s="13" t="str">
        <f t="shared" si="14"/>
        <v/>
      </c>
      <c r="U147" s="8"/>
    </row>
    <row r="148" spans="1:21" ht="19.95" customHeight="1">
      <c r="A148" s="8"/>
      <c r="B148" s="8"/>
      <c r="C148" s="8"/>
      <c r="D148" s="8"/>
      <c r="E148" s="8"/>
      <c r="F148" s="8"/>
      <c r="G148" s="8"/>
      <c r="H148" s="9"/>
      <c r="I148" s="10"/>
      <c r="J148" s="10"/>
      <c r="K148" s="11" t="str">
        <f>IF($A148="","",ROUND(MAX(0,MIN(IF($J148="",DATE(Inicio!$B$8,12,31),$J148),DATE(Inicio!$B$8,12,31))-MAX($I148,DATE(Inicio!$B$8,1,1))+1)/365*12,1))</f>
        <v/>
      </c>
      <c r="L148" s="12"/>
      <c r="M148" s="12"/>
      <c r="N148" s="12"/>
      <c r="O148" s="12"/>
      <c r="P148" s="12"/>
      <c r="Q148" s="12"/>
      <c r="R148" s="13" t="str">
        <f t="shared" si="12"/>
        <v/>
      </c>
      <c r="S148" s="13" t="str">
        <f t="shared" si="13"/>
        <v/>
      </c>
      <c r="T148" s="13" t="str">
        <f t="shared" si="14"/>
        <v/>
      </c>
      <c r="U148" s="8"/>
    </row>
    <row r="149" spans="1:21" ht="19.95" customHeight="1">
      <c r="A149" s="8"/>
      <c r="B149" s="8"/>
      <c r="C149" s="8"/>
      <c r="D149" s="8"/>
      <c r="E149" s="8"/>
      <c r="F149" s="8"/>
      <c r="G149" s="8"/>
      <c r="H149" s="9"/>
      <c r="I149" s="10"/>
      <c r="J149" s="10"/>
      <c r="K149" s="11" t="str">
        <f>IF($A149="","",ROUND(MAX(0,MIN(IF($J149="",DATE(Inicio!$B$8,12,31),$J149),DATE(Inicio!$B$8,12,31))-MAX($I149,DATE(Inicio!$B$8,1,1))+1)/365*12,1))</f>
        <v/>
      </c>
      <c r="L149" s="12"/>
      <c r="M149" s="12"/>
      <c r="N149" s="12"/>
      <c r="O149" s="12"/>
      <c r="P149" s="12"/>
      <c r="Q149" s="12"/>
      <c r="R149" s="13" t="str">
        <f t="shared" si="12"/>
        <v/>
      </c>
      <c r="S149" s="13" t="str">
        <f t="shared" si="13"/>
        <v/>
      </c>
      <c r="T149" s="13" t="str">
        <f t="shared" si="14"/>
        <v/>
      </c>
      <c r="U149" s="8"/>
    </row>
    <row r="150" spans="1:21" ht="19.95" customHeight="1">
      <c r="A150" s="8"/>
      <c r="B150" s="8"/>
      <c r="C150" s="8"/>
      <c r="D150" s="8"/>
      <c r="E150" s="8"/>
      <c r="F150" s="8"/>
      <c r="G150" s="8"/>
      <c r="H150" s="9"/>
      <c r="I150" s="10"/>
      <c r="J150" s="10"/>
      <c r="K150" s="11" t="str">
        <f>IF($A150="","",ROUND(MAX(0,MIN(IF($J150="",DATE(Inicio!$B$8,12,31),$J150),DATE(Inicio!$B$8,12,31))-MAX($I150,DATE(Inicio!$B$8,1,1))+1)/365*12,1))</f>
        <v/>
      </c>
      <c r="L150" s="12"/>
      <c r="M150" s="12"/>
      <c r="N150" s="12"/>
      <c r="O150" s="12"/>
      <c r="P150" s="12"/>
      <c r="Q150" s="12"/>
      <c r="R150" s="13" t="str">
        <f t="shared" si="12"/>
        <v/>
      </c>
      <c r="S150" s="13" t="str">
        <f t="shared" si="13"/>
        <v/>
      </c>
      <c r="T150" s="13" t="str">
        <f t="shared" si="14"/>
        <v/>
      </c>
      <c r="U150" s="8"/>
    </row>
    <row r="151" spans="1:21" ht="19.95" customHeight="1">
      <c r="A151" s="8"/>
      <c r="B151" s="8"/>
      <c r="C151" s="8"/>
      <c r="D151" s="8"/>
      <c r="E151" s="8"/>
      <c r="F151" s="8"/>
      <c r="G151" s="8"/>
      <c r="H151" s="9"/>
      <c r="I151" s="10"/>
      <c r="J151" s="10"/>
      <c r="K151" s="11" t="str">
        <f>IF($A151="","",ROUND(MAX(0,MIN(IF($J151="",DATE(Inicio!$B$8,12,31),$J151),DATE(Inicio!$B$8,12,31))-MAX($I151,DATE(Inicio!$B$8,1,1))+1)/365*12,1))</f>
        <v/>
      </c>
      <c r="L151" s="12"/>
      <c r="M151" s="12"/>
      <c r="N151" s="12"/>
      <c r="O151" s="12"/>
      <c r="P151" s="12"/>
      <c r="Q151" s="12"/>
      <c r="R151" s="13" t="str">
        <f t="shared" si="12"/>
        <v/>
      </c>
      <c r="S151" s="13" t="str">
        <f t="shared" si="13"/>
        <v/>
      </c>
      <c r="T151" s="13" t="str">
        <f t="shared" si="14"/>
        <v/>
      </c>
      <c r="U151" s="8"/>
    </row>
    <row r="152" spans="1:21" ht="19.95" customHeight="1">
      <c r="A152" s="8"/>
      <c r="B152" s="8"/>
      <c r="C152" s="8"/>
      <c r="D152" s="8"/>
      <c r="E152" s="8"/>
      <c r="F152" s="8"/>
      <c r="G152" s="8"/>
      <c r="H152" s="9"/>
      <c r="I152" s="10"/>
      <c r="J152" s="10"/>
      <c r="K152" s="11" t="str">
        <f>IF($A152="","",ROUND(MAX(0,MIN(IF($J152="",DATE(Inicio!$B$8,12,31),$J152),DATE(Inicio!$B$8,12,31))-MAX($I152,DATE(Inicio!$B$8,1,1))+1)/365*12,1))</f>
        <v/>
      </c>
      <c r="L152" s="12"/>
      <c r="M152" s="12"/>
      <c r="N152" s="12"/>
      <c r="O152" s="12"/>
      <c r="P152" s="12"/>
      <c r="Q152" s="12"/>
      <c r="R152" s="13" t="str">
        <f t="shared" si="12"/>
        <v/>
      </c>
      <c r="S152" s="13" t="str">
        <f t="shared" si="13"/>
        <v/>
      </c>
      <c r="T152" s="13" t="str">
        <f t="shared" si="14"/>
        <v/>
      </c>
      <c r="U152" s="8"/>
    </row>
    <row r="153" spans="1:21" ht="19.95" customHeight="1">
      <c r="A153" s="8"/>
      <c r="B153" s="8"/>
      <c r="C153" s="8"/>
      <c r="D153" s="8"/>
      <c r="E153" s="8"/>
      <c r="F153" s="8"/>
      <c r="G153" s="8"/>
      <c r="H153" s="9"/>
      <c r="I153" s="10"/>
      <c r="J153" s="10"/>
      <c r="K153" s="11" t="str">
        <f>IF($A153="","",ROUND(MAX(0,MIN(IF($J153="",DATE(Inicio!$B$8,12,31),$J153),DATE(Inicio!$B$8,12,31))-MAX($I153,DATE(Inicio!$B$8,1,1))+1)/365*12,1))</f>
        <v/>
      </c>
      <c r="L153" s="12"/>
      <c r="M153" s="12"/>
      <c r="N153" s="12"/>
      <c r="O153" s="12"/>
      <c r="P153" s="12"/>
      <c r="Q153" s="12"/>
      <c r="R153" s="13" t="str">
        <f t="shared" si="12"/>
        <v/>
      </c>
      <c r="S153" s="13" t="str">
        <f t="shared" si="13"/>
        <v/>
      </c>
      <c r="T153" s="13" t="str">
        <f t="shared" si="14"/>
        <v/>
      </c>
      <c r="U153" s="8"/>
    </row>
    <row r="154" spans="1:21" ht="19.95" customHeight="1">
      <c r="A154" s="8"/>
      <c r="B154" s="8"/>
      <c r="C154" s="8"/>
      <c r="D154" s="8"/>
      <c r="E154" s="8"/>
      <c r="F154" s="8"/>
      <c r="G154" s="8"/>
      <c r="H154" s="9"/>
      <c r="I154" s="10"/>
      <c r="J154" s="10"/>
      <c r="K154" s="11" t="str">
        <f>IF($A154="","",ROUND(MAX(0,MIN(IF($J154="",DATE(Inicio!$B$8,12,31),$J154),DATE(Inicio!$B$8,12,31))-MAX($I154,DATE(Inicio!$B$8,1,1))+1)/365*12,1))</f>
        <v/>
      </c>
      <c r="L154" s="12"/>
      <c r="M154" s="12"/>
      <c r="N154" s="12"/>
      <c r="O154" s="12"/>
      <c r="P154" s="12"/>
      <c r="Q154" s="12"/>
      <c r="R154" s="13" t="str">
        <f t="shared" si="12"/>
        <v/>
      </c>
      <c r="S154" s="13" t="str">
        <f t="shared" si="13"/>
        <v/>
      </c>
      <c r="T154" s="13" t="str">
        <f t="shared" si="14"/>
        <v/>
      </c>
      <c r="U154" s="8"/>
    </row>
    <row r="155" spans="1:21" ht="19.95" customHeight="1">
      <c r="A155" s="8"/>
      <c r="B155" s="8"/>
      <c r="C155" s="8"/>
      <c r="D155" s="8"/>
      <c r="E155" s="8"/>
      <c r="F155" s="8"/>
      <c r="G155" s="8"/>
      <c r="H155" s="9"/>
      <c r="I155" s="10"/>
      <c r="J155" s="10"/>
      <c r="K155" s="11" t="str">
        <f>IF($A155="","",ROUND(MAX(0,MIN(IF($J155="",DATE(Inicio!$B$8,12,31),$J155),DATE(Inicio!$B$8,12,31))-MAX($I155,DATE(Inicio!$B$8,1,1))+1)/365*12,1))</f>
        <v/>
      </c>
      <c r="L155" s="12"/>
      <c r="M155" s="12"/>
      <c r="N155" s="12"/>
      <c r="O155" s="12"/>
      <c r="P155" s="12"/>
      <c r="Q155" s="12"/>
      <c r="R155" s="13" t="str">
        <f t="shared" si="12"/>
        <v/>
      </c>
      <c r="S155" s="13" t="str">
        <f t="shared" si="13"/>
        <v/>
      </c>
      <c r="T155" s="13" t="str">
        <f t="shared" si="14"/>
        <v/>
      </c>
      <c r="U155" s="8"/>
    </row>
    <row r="156" spans="1:21" ht="19.95" customHeight="1">
      <c r="A156" s="8"/>
      <c r="B156" s="8"/>
      <c r="C156" s="8"/>
      <c r="D156" s="8"/>
      <c r="E156" s="8"/>
      <c r="F156" s="8"/>
      <c r="G156" s="8"/>
      <c r="H156" s="9"/>
      <c r="I156" s="10"/>
      <c r="J156" s="10"/>
      <c r="K156" s="11" t="str">
        <f>IF($A156="","",ROUND(MAX(0,MIN(IF($J156="",DATE(Inicio!$B$8,12,31),$J156),DATE(Inicio!$B$8,12,31))-MAX($I156,DATE(Inicio!$B$8,1,1))+1)/365*12,1))</f>
        <v/>
      </c>
      <c r="L156" s="12"/>
      <c r="M156" s="12"/>
      <c r="N156" s="12"/>
      <c r="O156" s="12"/>
      <c r="P156" s="12"/>
      <c r="Q156" s="12"/>
      <c r="R156" s="13" t="str">
        <f t="shared" si="12"/>
        <v/>
      </c>
      <c r="S156" s="13" t="str">
        <f t="shared" si="13"/>
        <v/>
      </c>
      <c r="T156" s="13" t="str">
        <f t="shared" si="14"/>
        <v/>
      </c>
      <c r="U156" s="8"/>
    </row>
    <row r="157" spans="1:21" ht="19.95" customHeight="1">
      <c r="A157" s="8"/>
      <c r="B157" s="8"/>
      <c r="C157" s="8"/>
      <c r="D157" s="8"/>
      <c r="E157" s="8"/>
      <c r="F157" s="8"/>
      <c r="G157" s="8"/>
      <c r="H157" s="9"/>
      <c r="I157" s="10"/>
      <c r="J157" s="10"/>
      <c r="K157" s="11" t="str">
        <f>IF($A157="","",ROUND(MAX(0,MIN(IF($J157="",DATE(Inicio!$B$8,12,31),$J157),DATE(Inicio!$B$8,12,31))-MAX($I157,DATE(Inicio!$B$8,1,1))+1)/365*12,1))</f>
        <v/>
      </c>
      <c r="L157" s="12"/>
      <c r="M157" s="12"/>
      <c r="N157" s="12"/>
      <c r="O157" s="12"/>
      <c r="P157" s="12"/>
      <c r="Q157" s="12"/>
      <c r="R157" s="13" t="str">
        <f t="shared" si="12"/>
        <v/>
      </c>
      <c r="S157" s="13" t="str">
        <f t="shared" si="13"/>
        <v/>
      </c>
      <c r="T157" s="13" t="str">
        <f t="shared" si="14"/>
        <v/>
      </c>
      <c r="U157" s="8"/>
    </row>
    <row r="158" spans="1:21" ht="19.95" customHeight="1">
      <c r="A158" s="8"/>
      <c r="B158" s="8"/>
      <c r="C158" s="8"/>
      <c r="D158" s="8"/>
      <c r="E158" s="8"/>
      <c r="F158" s="8"/>
      <c r="G158" s="8"/>
      <c r="H158" s="9"/>
      <c r="I158" s="10"/>
      <c r="J158" s="10"/>
      <c r="K158" s="11" t="str">
        <f>IF($A158="","",ROUND(MAX(0,MIN(IF($J158="",DATE(Inicio!$B$8,12,31),$J158),DATE(Inicio!$B$8,12,31))-MAX($I158,DATE(Inicio!$B$8,1,1))+1)/365*12,1))</f>
        <v/>
      </c>
      <c r="L158" s="12"/>
      <c r="M158" s="12"/>
      <c r="N158" s="12"/>
      <c r="O158" s="12"/>
      <c r="P158" s="12"/>
      <c r="Q158" s="12"/>
      <c r="R158" s="13" t="str">
        <f t="shared" si="12"/>
        <v/>
      </c>
      <c r="S158" s="13" t="str">
        <f t="shared" si="13"/>
        <v/>
      </c>
      <c r="T158" s="13" t="str">
        <f t="shared" si="14"/>
        <v/>
      </c>
      <c r="U158" s="8"/>
    </row>
    <row r="159" spans="1:21" ht="19.95" customHeight="1">
      <c r="A159" s="8"/>
      <c r="B159" s="8"/>
      <c r="C159" s="8"/>
      <c r="D159" s="8"/>
      <c r="E159" s="8"/>
      <c r="F159" s="8"/>
      <c r="G159" s="8"/>
      <c r="H159" s="9"/>
      <c r="I159" s="10"/>
      <c r="J159" s="10"/>
      <c r="K159" s="11" t="str">
        <f>IF($A159="","",ROUND(MAX(0,MIN(IF($J159="",DATE(Inicio!$B$8,12,31),$J159),DATE(Inicio!$B$8,12,31))-MAX($I159,DATE(Inicio!$B$8,1,1))+1)/365*12,1))</f>
        <v/>
      </c>
      <c r="L159" s="12"/>
      <c r="M159" s="12"/>
      <c r="N159" s="12"/>
      <c r="O159" s="12"/>
      <c r="P159" s="12"/>
      <c r="Q159" s="12"/>
      <c r="R159" s="13" t="str">
        <f t="shared" si="12"/>
        <v/>
      </c>
      <c r="S159" s="13" t="str">
        <f t="shared" si="13"/>
        <v/>
      </c>
      <c r="T159" s="13" t="str">
        <f t="shared" si="14"/>
        <v/>
      </c>
      <c r="U159" s="8"/>
    </row>
    <row r="160" spans="1:21" ht="19.95" customHeight="1">
      <c r="A160" s="8"/>
      <c r="B160" s="8"/>
      <c r="C160" s="8"/>
      <c r="D160" s="8"/>
      <c r="E160" s="8"/>
      <c r="F160" s="8"/>
      <c r="G160" s="8"/>
      <c r="H160" s="9"/>
      <c r="I160" s="10"/>
      <c r="J160" s="10"/>
      <c r="K160" s="11" t="str">
        <f>IF($A160="","",ROUND(MAX(0,MIN(IF($J160="",DATE(Inicio!$B$8,12,31),$J160),DATE(Inicio!$B$8,12,31))-MAX($I160,DATE(Inicio!$B$8,1,1))+1)/365*12,1))</f>
        <v/>
      </c>
      <c r="L160" s="12"/>
      <c r="M160" s="12"/>
      <c r="N160" s="12"/>
      <c r="O160" s="12"/>
      <c r="P160" s="12"/>
      <c r="Q160" s="12"/>
      <c r="R160" s="13" t="str">
        <f t="shared" si="12"/>
        <v/>
      </c>
      <c r="S160" s="13" t="str">
        <f t="shared" si="13"/>
        <v/>
      </c>
      <c r="T160" s="13" t="str">
        <f t="shared" si="14"/>
        <v/>
      </c>
      <c r="U160" s="8"/>
    </row>
    <row r="161" spans="1:21" ht="19.95" customHeight="1">
      <c r="A161" s="8"/>
      <c r="B161" s="8"/>
      <c r="C161" s="8"/>
      <c r="D161" s="8"/>
      <c r="E161" s="8"/>
      <c r="F161" s="8"/>
      <c r="G161" s="8"/>
      <c r="H161" s="9"/>
      <c r="I161" s="10"/>
      <c r="J161" s="10"/>
      <c r="K161" s="11" t="str">
        <f>IF($A161="","",ROUND(MAX(0,MIN(IF($J161="",DATE(Inicio!$B$8,12,31),$J161),DATE(Inicio!$B$8,12,31))-MAX($I161,DATE(Inicio!$B$8,1,1))+1)/365*12,1))</f>
        <v/>
      </c>
      <c r="L161" s="12"/>
      <c r="M161" s="12"/>
      <c r="N161" s="12"/>
      <c r="O161" s="12"/>
      <c r="P161" s="12"/>
      <c r="Q161" s="12"/>
      <c r="R161" s="13" t="str">
        <f t="shared" si="12"/>
        <v/>
      </c>
      <c r="S161" s="13" t="str">
        <f t="shared" si="13"/>
        <v/>
      </c>
      <c r="T161" s="13" t="str">
        <f t="shared" si="14"/>
        <v/>
      </c>
      <c r="U161" s="8"/>
    </row>
    <row r="162" spans="1:21" ht="19.95" customHeight="1">
      <c r="A162" s="8"/>
      <c r="B162" s="8"/>
      <c r="C162" s="8"/>
      <c r="D162" s="8"/>
      <c r="E162" s="8"/>
      <c r="F162" s="8"/>
      <c r="G162" s="8"/>
      <c r="H162" s="9"/>
      <c r="I162" s="10"/>
      <c r="J162" s="10"/>
      <c r="K162" s="11" t="str">
        <f>IF($A162="","",ROUND(MAX(0,MIN(IF($J162="",DATE(Inicio!$B$8,12,31),$J162),DATE(Inicio!$B$8,12,31))-MAX($I162,DATE(Inicio!$B$8,1,1))+1)/365*12,1))</f>
        <v/>
      </c>
      <c r="L162" s="12"/>
      <c r="M162" s="12"/>
      <c r="N162" s="12"/>
      <c r="O162" s="12"/>
      <c r="P162" s="12"/>
      <c r="Q162" s="12"/>
      <c r="R162" s="13" t="str">
        <f t="shared" si="12"/>
        <v/>
      </c>
      <c r="S162" s="13" t="str">
        <f t="shared" si="13"/>
        <v/>
      </c>
      <c r="T162" s="13" t="str">
        <f t="shared" si="14"/>
        <v/>
      </c>
      <c r="U162" s="8"/>
    </row>
    <row r="163" spans="1:21" ht="19.95" customHeight="1">
      <c r="A163" s="8"/>
      <c r="B163" s="8"/>
      <c r="C163" s="8"/>
      <c r="D163" s="8"/>
      <c r="E163" s="8"/>
      <c r="F163" s="8"/>
      <c r="G163" s="8"/>
      <c r="H163" s="9"/>
      <c r="I163" s="10"/>
      <c r="J163" s="10"/>
      <c r="K163" s="11" t="str">
        <f>IF($A163="","",ROUND(MAX(0,MIN(IF($J163="",DATE(Inicio!$B$8,12,31),$J163),DATE(Inicio!$B$8,12,31))-MAX($I163,DATE(Inicio!$B$8,1,1))+1)/365*12,1))</f>
        <v/>
      </c>
      <c r="L163" s="12"/>
      <c r="M163" s="12"/>
      <c r="N163" s="12"/>
      <c r="O163" s="12"/>
      <c r="P163" s="12"/>
      <c r="Q163" s="12"/>
      <c r="R163" s="13" t="str">
        <f t="shared" si="12"/>
        <v/>
      </c>
      <c r="S163" s="13" t="str">
        <f t="shared" si="13"/>
        <v/>
      </c>
      <c r="T163" s="13" t="str">
        <f t="shared" si="14"/>
        <v/>
      </c>
      <c r="U163" s="8"/>
    </row>
    <row r="164" spans="1:21" ht="19.95" customHeight="1">
      <c r="A164" s="8"/>
      <c r="B164" s="8"/>
      <c r="C164" s="8"/>
      <c r="D164" s="8"/>
      <c r="E164" s="8"/>
      <c r="F164" s="8"/>
      <c r="G164" s="8"/>
      <c r="H164" s="9"/>
      <c r="I164" s="10"/>
      <c r="J164" s="10"/>
      <c r="K164" s="11" t="str">
        <f>IF($A164="","",ROUND(MAX(0,MIN(IF($J164="",DATE(Inicio!$B$8,12,31),$J164),DATE(Inicio!$B$8,12,31))-MAX($I164,DATE(Inicio!$B$8,1,1))+1)/365*12,1))</f>
        <v/>
      </c>
      <c r="L164" s="12"/>
      <c r="M164" s="12"/>
      <c r="N164" s="12"/>
      <c r="O164" s="12"/>
      <c r="P164" s="12"/>
      <c r="Q164" s="12"/>
      <c r="R164" s="13" t="str">
        <f t="shared" si="12"/>
        <v/>
      </c>
      <c r="S164" s="13" t="str">
        <f t="shared" si="13"/>
        <v/>
      </c>
      <c r="T164" s="13" t="str">
        <f t="shared" si="14"/>
        <v/>
      </c>
      <c r="U164" s="8"/>
    </row>
    <row r="165" spans="1:21" ht="19.95" customHeight="1">
      <c r="A165" s="8"/>
      <c r="B165" s="8"/>
      <c r="C165" s="8"/>
      <c r="D165" s="8"/>
      <c r="E165" s="8"/>
      <c r="F165" s="8"/>
      <c r="G165" s="8"/>
      <c r="H165" s="9"/>
      <c r="I165" s="10"/>
      <c r="J165" s="10"/>
      <c r="K165" s="11" t="str">
        <f>IF($A165="","",ROUND(MAX(0,MIN(IF($J165="",DATE(Inicio!$B$8,12,31),$J165),DATE(Inicio!$B$8,12,31))-MAX($I165,DATE(Inicio!$B$8,1,1))+1)/365*12,1))</f>
        <v/>
      </c>
      <c r="L165" s="12"/>
      <c r="M165" s="12"/>
      <c r="N165" s="12"/>
      <c r="O165" s="12"/>
      <c r="P165" s="12"/>
      <c r="Q165" s="12"/>
      <c r="R165" s="13" t="str">
        <f t="shared" si="12"/>
        <v/>
      </c>
      <c r="S165" s="13" t="str">
        <f t="shared" si="13"/>
        <v/>
      </c>
      <c r="T165" s="13" t="str">
        <f t="shared" si="14"/>
        <v/>
      </c>
      <c r="U165" s="8"/>
    </row>
    <row r="166" spans="1:21" ht="19.95" customHeight="1">
      <c r="A166" s="8"/>
      <c r="B166" s="8"/>
      <c r="C166" s="8"/>
      <c r="D166" s="8"/>
      <c r="E166" s="8"/>
      <c r="F166" s="8"/>
      <c r="G166" s="8"/>
      <c r="H166" s="9"/>
      <c r="I166" s="10"/>
      <c r="J166" s="10"/>
      <c r="K166" s="11" t="str">
        <f>IF($A166="","",ROUND(MAX(0,MIN(IF($J166="",DATE(Inicio!$B$8,12,31),$J166),DATE(Inicio!$B$8,12,31))-MAX($I166,DATE(Inicio!$B$8,1,1))+1)/365*12,1))</f>
        <v/>
      </c>
      <c r="L166" s="12"/>
      <c r="M166" s="12"/>
      <c r="N166" s="12"/>
      <c r="O166" s="12"/>
      <c r="P166" s="12"/>
      <c r="Q166" s="12"/>
      <c r="R166" s="13" t="str">
        <f t="shared" si="12"/>
        <v/>
      </c>
      <c r="S166" s="13" t="str">
        <f t="shared" si="13"/>
        <v/>
      </c>
      <c r="T166" s="13" t="str">
        <f t="shared" si="14"/>
        <v/>
      </c>
      <c r="U166" s="8"/>
    </row>
    <row r="167" spans="1:21" ht="19.95" customHeight="1">
      <c r="A167" s="8"/>
      <c r="B167" s="8"/>
      <c r="C167" s="8"/>
      <c r="D167" s="8"/>
      <c r="E167" s="8"/>
      <c r="F167" s="8"/>
      <c r="G167" s="8"/>
      <c r="H167" s="9"/>
      <c r="I167" s="10"/>
      <c r="J167" s="10"/>
      <c r="K167" s="11" t="str">
        <f>IF($A167="","",ROUND(MAX(0,MIN(IF($J167="",DATE(Inicio!$B$8,12,31),$J167),DATE(Inicio!$B$8,12,31))-MAX($I167,DATE(Inicio!$B$8,1,1))+1)/365*12,1))</f>
        <v/>
      </c>
      <c r="L167" s="12"/>
      <c r="M167" s="12"/>
      <c r="N167" s="12"/>
      <c r="O167" s="12"/>
      <c r="P167" s="12"/>
      <c r="Q167" s="12"/>
      <c r="R167" s="13" t="str">
        <f t="shared" ref="R167:R198" si="15">IF($A167="","",SUM($M167:$P167))</f>
        <v/>
      </c>
      <c r="S167" s="13" t="str">
        <f t="shared" ref="S167:S198" si="16">IF($A167="","",SUM($L167,$R167,$Q167))</f>
        <v/>
      </c>
      <c r="T167" s="13" t="str">
        <f t="shared" ref="T167:T198" si="17">IFERROR($S167/$H167,"")</f>
        <v/>
      </c>
      <c r="U167" s="8"/>
    </row>
    <row r="168" spans="1:21" ht="19.95" customHeight="1">
      <c r="A168" s="8"/>
      <c r="B168" s="8"/>
      <c r="C168" s="8"/>
      <c r="D168" s="8"/>
      <c r="E168" s="8"/>
      <c r="F168" s="8"/>
      <c r="G168" s="8"/>
      <c r="H168" s="9"/>
      <c r="I168" s="10"/>
      <c r="J168" s="10"/>
      <c r="K168" s="11" t="str">
        <f>IF($A168="","",ROUND(MAX(0,MIN(IF($J168="",DATE(Inicio!$B$8,12,31),$J168),DATE(Inicio!$B$8,12,31))-MAX($I168,DATE(Inicio!$B$8,1,1))+1)/365*12,1))</f>
        <v/>
      </c>
      <c r="L168" s="12"/>
      <c r="M168" s="12"/>
      <c r="N168" s="12"/>
      <c r="O168" s="12"/>
      <c r="P168" s="12"/>
      <c r="Q168" s="12"/>
      <c r="R168" s="13" t="str">
        <f t="shared" si="15"/>
        <v/>
      </c>
      <c r="S168" s="13" t="str">
        <f t="shared" si="16"/>
        <v/>
      </c>
      <c r="T168" s="13" t="str">
        <f t="shared" si="17"/>
        <v/>
      </c>
      <c r="U168" s="8"/>
    </row>
    <row r="169" spans="1:21" ht="19.95" customHeight="1">
      <c r="A169" s="8"/>
      <c r="B169" s="8"/>
      <c r="C169" s="8"/>
      <c r="D169" s="8"/>
      <c r="E169" s="8"/>
      <c r="F169" s="8"/>
      <c r="G169" s="8"/>
      <c r="H169" s="9"/>
      <c r="I169" s="10"/>
      <c r="J169" s="10"/>
      <c r="K169" s="11" t="str">
        <f>IF($A169="","",ROUND(MAX(0,MIN(IF($J169="",DATE(Inicio!$B$8,12,31),$J169),DATE(Inicio!$B$8,12,31))-MAX($I169,DATE(Inicio!$B$8,1,1))+1)/365*12,1))</f>
        <v/>
      </c>
      <c r="L169" s="12"/>
      <c r="M169" s="12"/>
      <c r="N169" s="12"/>
      <c r="O169" s="12"/>
      <c r="P169" s="12"/>
      <c r="Q169" s="12"/>
      <c r="R169" s="13" t="str">
        <f t="shared" si="15"/>
        <v/>
      </c>
      <c r="S169" s="13" t="str">
        <f t="shared" si="16"/>
        <v/>
      </c>
      <c r="T169" s="13" t="str">
        <f t="shared" si="17"/>
        <v/>
      </c>
      <c r="U169" s="8"/>
    </row>
    <row r="170" spans="1:21" ht="19.95" customHeight="1">
      <c r="A170" s="8"/>
      <c r="B170" s="8"/>
      <c r="C170" s="8"/>
      <c r="D170" s="8"/>
      <c r="E170" s="8"/>
      <c r="F170" s="8"/>
      <c r="G170" s="8"/>
      <c r="H170" s="9"/>
      <c r="I170" s="10"/>
      <c r="J170" s="10"/>
      <c r="K170" s="11" t="str">
        <f>IF($A170="","",ROUND(MAX(0,MIN(IF($J170="",DATE(Inicio!$B$8,12,31),$J170),DATE(Inicio!$B$8,12,31))-MAX($I170,DATE(Inicio!$B$8,1,1))+1)/365*12,1))</f>
        <v/>
      </c>
      <c r="L170" s="12"/>
      <c r="M170" s="12"/>
      <c r="N170" s="12"/>
      <c r="O170" s="12"/>
      <c r="P170" s="12"/>
      <c r="Q170" s="12"/>
      <c r="R170" s="13" t="str">
        <f t="shared" si="15"/>
        <v/>
      </c>
      <c r="S170" s="13" t="str">
        <f t="shared" si="16"/>
        <v/>
      </c>
      <c r="T170" s="13" t="str">
        <f t="shared" si="17"/>
        <v/>
      </c>
      <c r="U170" s="8"/>
    </row>
    <row r="171" spans="1:21" ht="19.95" customHeight="1">
      <c r="A171" s="8"/>
      <c r="B171" s="8"/>
      <c r="C171" s="8"/>
      <c r="D171" s="8"/>
      <c r="E171" s="8"/>
      <c r="F171" s="8"/>
      <c r="G171" s="8"/>
      <c r="H171" s="9"/>
      <c r="I171" s="10"/>
      <c r="J171" s="10"/>
      <c r="K171" s="11" t="str">
        <f>IF($A171="","",ROUND(MAX(0,MIN(IF($J171="",DATE(Inicio!$B$8,12,31),$J171),DATE(Inicio!$B$8,12,31))-MAX($I171,DATE(Inicio!$B$8,1,1))+1)/365*12,1))</f>
        <v/>
      </c>
      <c r="L171" s="12"/>
      <c r="M171" s="12"/>
      <c r="N171" s="12"/>
      <c r="O171" s="12"/>
      <c r="P171" s="12"/>
      <c r="Q171" s="12"/>
      <c r="R171" s="13" t="str">
        <f t="shared" si="15"/>
        <v/>
      </c>
      <c r="S171" s="13" t="str">
        <f t="shared" si="16"/>
        <v/>
      </c>
      <c r="T171" s="13" t="str">
        <f t="shared" si="17"/>
        <v/>
      </c>
      <c r="U171" s="8"/>
    </row>
    <row r="172" spans="1:21" ht="19.95" customHeight="1">
      <c r="A172" s="8"/>
      <c r="B172" s="8"/>
      <c r="C172" s="8"/>
      <c r="D172" s="8"/>
      <c r="E172" s="8"/>
      <c r="F172" s="8"/>
      <c r="G172" s="8"/>
      <c r="H172" s="9"/>
      <c r="I172" s="10"/>
      <c r="J172" s="10"/>
      <c r="K172" s="11" t="str">
        <f>IF($A172="","",ROUND(MAX(0,MIN(IF($J172="",DATE(Inicio!$B$8,12,31),$J172),DATE(Inicio!$B$8,12,31))-MAX($I172,DATE(Inicio!$B$8,1,1))+1)/365*12,1))</f>
        <v/>
      </c>
      <c r="L172" s="12"/>
      <c r="M172" s="12"/>
      <c r="N172" s="12"/>
      <c r="O172" s="12"/>
      <c r="P172" s="12"/>
      <c r="Q172" s="12"/>
      <c r="R172" s="13" t="str">
        <f t="shared" si="15"/>
        <v/>
      </c>
      <c r="S172" s="13" t="str">
        <f t="shared" si="16"/>
        <v/>
      </c>
      <c r="T172" s="13" t="str">
        <f t="shared" si="17"/>
        <v/>
      </c>
      <c r="U172" s="8"/>
    </row>
    <row r="173" spans="1:21" ht="19.95" customHeight="1">
      <c r="A173" s="8"/>
      <c r="B173" s="8"/>
      <c r="C173" s="8"/>
      <c r="D173" s="8"/>
      <c r="E173" s="8"/>
      <c r="F173" s="8"/>
      <c r="G173" s="8"/>
      <c r="H173" s="9"/>
      <c r="I173" s="10"/>
      <c r="J173" s="10"/>
      <c r="K173" s="11" t="str">
        <f>IF($A173="","",ROUND(MAX(0,MIN(IF($J173="",DATE(Inicio!$B$8,12,31),$J173),DATE(Inicio!$B$8,12,31))-MAX($I173,DATE(Inicio!$B$8,1,1))+1)/365*12,1))</f>
        <v/>
      </c>
      <c r="L173" s="12"/>
      <c r="M173" s="12"/>
      <c r="N173" s="12"/>
      <c r="O173" s="12"/>
      <c r="P173" s="12"/>
      <c r="Q173" s="12"/>
      <c r="R173" s="13" t="str">
        <f t="shared" si="15"/>
        <v/>
      </c>
      <c r="S173" s="13" t="str">
        <f t="shared" si="16"/>
        <v/>
      </c>
      <c r="T173" s="13" t="str">
        <f t="shared" si="17"/>
        <v/>
      </c>
      <c r="U173" s="8"/>
    </row>
    <row r="174" spans="1:21" ht="19.95" customHeight="1">
      <c r="A174" s="8"/>
      <c r="B174" s="8"/>
      <c r="C174" s="8"/>
      <c r="D174" s="8"/>
      <c r="E174" s="8"/>
      <c r="F174" s="8"/>
      <c r="G174" s="8"/>
      <c r="H174" s="9"/>
      <c r="I174" s="10"/>
      <c r="J174" s="10"/>
      <c r="K174" s="11" t="str">
        <f>IF($A174="","",ROUND(MAX(0,MIN(IF($J174="",DATE(Inicio!$B$8,12,31),$J174),DATE(Inicio!$B$8,12,31))-MAX($I174,DATE(Inicio!$B$8,1,1))+1)/365*12,1))</f>
        <v/>
      </c>
      <c r="L174" s="12"/>
      <c r="M174" s="12"/>
      <c r="N174" s="12"/>
      <c r="O174" s="12"/>
      <c r="P174" s="12"/>
      <c r="Q174" s="12"/>
      <c r="R174" s="13" t="str">
        <f t="shared" si="15"/>
        <v/>
      </c>
      <c r="S174" s="13" t="str">
        <f t="shared" si="16"/>
        <v/>
      </c>
      <c r="T174" s="13" t="str">
        <f t="shared" si="17"/>
        <v/>
      </c>
      <c r="U174" s="8"/>
    </row>
    <row r="175" spans="1:21" ht="19.95" customHeight="1">
      <c r="A175" s="8"/>
      <c r="B175" s="8"/>
      <c r="C175" s="8"/>
      <c r="D175" s="8"/>
      <c r="E175" s="8"/>
      <c r="F175" s="8"/>
      <c r="G175" s="8"/>
      <c r="H175" s="9"/>
      <c r="I175" s="10"/>
      <c r="J175" s="10"/>
      <c r="K175" s="11" t="str">
        <f>IF($A175="","",ROUND(MAX(0,MIN(IF($J175="",DATE(Inicio!$B$8,12,31),$J175),DATE(Inicio!$B$8,12,31))-MAX($I175,DATE(Inicio!$B$8,1,1))+1)/365*12,1))</f>
        <v/>
      </c>
      <c r="L175" s="12"/>
      <c r="M175" s="12"/>
      <c r="N175" s="12"/>
      <c r="O175" s="12"/>
      <c r="P175" s="12"/>
      <c r="Q175" s="12"/>
      <c r="R175" s="13" t="str">
        <f t="shared" si="15"/>
        <v/>
      </c>
      <c r="S175" s="13" t="str">
        <f t="shared" si="16"/>
        <v/>
      </c>
      <c r="T175" s="13" t="str">
        <f t="shared" si="17"/>
        <v/>
      </c>
      <c r="U175" s="8"/>
    </row>
    <row r="176" spans="1:21" ht="19.95" customHeight="1">
      <c r="A176" s="8"/>
      <c r="B176" s="8"/>
      <c r="C176" s="8"/>
      <c r="D176" s="8"/>
      <c r="E176" s="8"/>
      <c r="F176" s="8"/>
      <c r="G176" s="8"/>
      <c r="H176" s="9"/>
      <c r="I176" s="10"/>
      <c r="J176" s="10"/>
      <c r="K176" s="11" t="str">
        <f>IF($A176="","",ROUND(MAX(0,MIN(IF($J176="",DATE(Inicio!$B$8,12,31),$J176),DATE(Inicio!$B$8,12,31))-MAX($I176,DATE(Inicio!$B$8,1,1))+1)/365*12,1))</f>
        <v/>
      </c>
      <c r="L176" s="12"/>
      <c r="M176" s="12"/>
      <c r="N176" s="12"/>
      <c r="O176" s="12"/>
      <c r="P176" s="12"/>
      <c r="Q176" s="12"/>
      <c r="R176" s="13" t="str">
        <f t="shared" si="15"/>
        <v/>
      </c>
      <c r="S176" s="13" t="str">
        <f t="shared" si="16"/>
        <v/>
      </c>
      <c r="T176" s="13" t="str">
        <f t="shared" si="17"/>
        <v/>
      </c>
      <c r="U176" s="8"/>
    </row>
    <row r="177" spans="1:21" ht="19.95" customHeight="1">
      <c r="A177" s="8"/>
      <c r="B177" s="8"/>
      <c r="C177" s="8"/>
      <c r="D177" s="8"/>
      <c r="E177" s="8"/>
      <c r="F177" s="8"/>
      <c r="G177" s="8"/>
      <c r="H177" s="9"/>
      <c r="I177" s="10"/>
      <c r="J177" s="10"/>
      <c r="K177" s="11" t="str">
        <f>IF($A177="","",ROUND(MAX(0,MIN(IF($J177="",DATE(Inicio!$B$8,12,31),$J177),DATE(Inicio!$B$8,12,31))-MAX($I177,DATE(Inicio!$B$8,1,1))+1)/365*12,1))</f>
        <v/>
      </c>
      <c r="L177" s="12"/>
      <c r="M177" s="12"/>
      <c r="N177" s="12"/>
      <c r="O177" s="12"/>
      <c r="P177" s="12"/>
      <c r="Q177" s="12"/>
      <c r="R177" s="13" t="str">
        <f t="shared" si="15"/>
        <v/>
      </c>
      <c r="S177" s="13" t="str">
        <f t="shared" si="16"/>
        <v/>
      </c>
      <c r="T177" s="13" t="str">
        <f t="shared" si="17"/>
        <v/>
      </c>
      <c r="U177" s="8"/>
    </row>
    <row r="178" spans="1:21" ht="19.95" customHeight="1">
      <c r="A178" s="8"/>
      <c r="B178" s="8"/>
      <c r="C178" s="8"/>
      <c r="D178" s="8"/>
      <c r="E178" s="8"/>
      <c r="F178" s="8"/>
      <c r="G178" s="8"/>
      <c r="H178" s="9"/>
      <c r="I178" s="10"/>
      <c r="J178" s="10"/>
      <c r="K178" s="11" t="str">
        <f>IF($A178="","",ROUND(MAX(0,MIN(IF($J178="",DATE(Inicio!$B$8,12,31),$J178),DATE(Inicio!$B$8,12,31))-MAX($I178,DATE(Inicio!$B$8,1,1))+1)/365*12,1))</f>
        <v/>
      </c>
      <c r="L178" s="12"/>
      <c r="M178" s="12"/>
      <c r="N178" s="12"/>
      <c r="O178" s="12"/>
      <c r="P178" s="12"/>
      <c r="Q178" s="12"/>
      <c r="R178" s="13" t="str">
        <f t="shared" si="15"/>
        <v/>
      </c>
      <c r="S178" s="13" t="str">
        <f t="shared" si="16"/>
        <v/>
      </c>
      <c r="T178" s="13" t="str">
        <f t="shared" si="17"/>
        <v/>
      </c>
      <c r="U178" s="8"/>
    </row>
    <row r="179" spans="1:21" ht="19.95" customHeight="1">
      <c r="A179" s="8"/>
      <c r="B179" s="8"/>
      <c r="C179" s="8"/>
      <c r="D179" s="8"/>
      <c r="E179" s="8"/>
      <c r="F179" s="8"/>
      <c r="G179" s="8"/>
      <c r="H179" s="9"/>
      <c r="I179" s="10"/>
      <c r="J179" s="10"/>
      <c r="K179" s="11" t="str">
        <f>IF($A179="","",ROUND(MAX(0,MIN(IF($J179="",DATE(Inicio!$B$8,12,31),$J179),DATE(Inicio!$B$8,12,31))-MAX($I179,DATE(Inicio!$B$8,1,1))+1)/365*12,1))</f>
        <v/>
      </c>
      <c r="L179" s="12"/>
      <c r="M179" s="12"/>
      <c r="N179" s="12"/>
      <c r="O179" s="12"/>
      <c r="P179" s="12"/>
      <c r="Q179" s="12"/>
      <c r="R179" s="13" t="str">
        <f t="shared" si="15"/>
        <v/>
      </c>
      <c r="S179" s="13" t="str">
        <f t="shared" si="16"/>
        <v/>
      </c>
      <c r="T179" s="13" t="str">
        <f t="shared" si="17"/>
        <v/>
      </c>
      <c r="U179" s="8"/>
    </row>
    <row r="180" spans="1:21" ht="19.95" customHeight="1">
      <c r="A180" s="8"/>
      <c r="B180" s="8"/>
      <c r="C180" s="8"/>
      <c r="D180" s="8"/>
      <c r="E180" s="8"/>
      <c r="F180" s="8"/>
      <c r="G180" s="8"/>
      <c r="H180" s="9"/>
      <c r="I180" s="10"/>
      <c r="J180" s="10"/>
      <c r="K180" s="11" t="str">
        <f>IF($A180="","",ROUND(MAX(0,MIN(IF($J180="",DATE(Inicio!$B$8,12,31),$J180),DATE(Inicio!$B$8,12,31))-MAX($I180,DATE(Inicio!$B$8,1,1))+1)/365*12,1))</f>
        <v/>
      </c>
      <c r="L180" s="12"/>
      <c r="M180" s="12"/>
      <c r="N180" s="12"/>
      <c r="O180" s="12"/>
      <c r="P180" s="12"/>
      <c r="Q180" s="12"/>
      <c r="R180" s="13" t="str">
        <f t="shared" si="15"/>
        <v/>
      </c>
      <c r="S180" s="13" t="str">
        <f t="shared" si="16"/>
        <v/>
      </c>
      <c r="T180" s="13" t="str">
        <f t="shared" si="17"/>
        <v/>
      </c>
      <c r="U180" s="8"/>
    </row>
    <row r="181" spans="1:21" ht="19.95" customHeight="1">
      <c r="A181" s="8"/>
      <c r="B181" s="8"/>
      <c r="C181" s="8"/>
      <c r="D181" s="8"/>
      <c r="E181" s="8"/>
      <c r="F181" s="8"/>
      <c r="G181" s="8"/>
      <c r="H181" s="9"/>
      <c r="I181" s="10"/>
      <c r="J181" s="10"/>
      <c r="K181" s="11" t="str">
        <f>IF($A181="","",ROUND(MAX(0,MIN(IF($J181="",DATE(Inicio!$B$8,12,31),$J181),DATE(Inicio!$B$8,12,31))-MAX($I181,DATE(Inicio!$B$8,1,1))+1)/365*12,1))</f>
        <v/>
      </c>
      <c r="L181" s="12"/>
      <c r="M181" s="12"/>
      <c r="N181" s="12"/>
      <c r="O181" s="12"/>
      <c r="P181" s="12"/>
      <c r="Q181" s="12"/>
      <c r="R181" s="13" t="str">
        <f t="shared" si="15"/>
        <v/>
      </c>
      <c r="S181" s="13" t="str">
        <f t="shared" si="16"/>
        <v/>
      </c>
      <c r="T181" s="13" t="str">
        <f t="shared" si="17"/>
        <v/>
      </c>
      <c r="U181" s="8"/>
    </row>
    <row r="182" spans="1:21" ht="19.95" customHeight="1">
      <c r="A182" s="8"/>
      <c r="B182" s="8"/>
      <c r="C182" s="8"/>
      <c r="D182" s="8"/>
      <c r="E182" s="8"/>
      <c r="F182" s="8"/>
      <c r="G182" s="8"/>
      <c r="H182" s="9"/>
      <c r="I182" s="10"/>
      <c r="J182" s="10"/>
      <c r="K182" s="11" t="str">
        <f>IF($A182="","",ROUND(MAX(0,MIN(IF($J182="",DATE(Inicio!$B$8,12,31),$J182),DATE(Inicio!$B$8,12,31))-MAX($I182,DATE(Inicio!$B$8,1,1))+1)/365*12,1))</f>
        <v/>
      </c>
      <c r="L182" s="12"/>
      <c r="M182" s="12"/>
      <c r="N182" s="12"/>
      <c r="O182" s="12"/>
      <c r="P182" s="12"/>
      <c r="Q182" s="12"/>
      <c r="R182" s="13" t="str">
        <f t="shared" si="15"/>
        <v/>
      </c>
      <c r="S182" s="13" t="str">
        <f t="shared" si="16"/>
        <v/>
      </c>
      <c r="T182" s="13" t="str">
        <f t="shared" si="17"/>
        <v/>
      </c>
      <c r="U182" s="8"/>
    </row>
    <row r="183" spans="1:21" ht="19.95" customHeight="1">
      <c r="A183" s="8"/>
      <c r="B183" s="8"/>
      <c r="C183" s="8"/>
      <c r="D183" s="8"/>
      <c r="E183" s="8"/>
      <c r="F183" s="8"/>
      <c r="G183" s="8"/>
      <c r="H183" s="9"/>
      <c r="I183" s="10"/>
      <c r="J183" s="10"/>
      <c r="K183" s="11" t="str">
        <f>IF($A183="","",ROUND(MAX(0,MIN(IF($J183="",DATE(Inicio!$B$8,12,31),$J183),DATE(Inicio!$B$8,12,31))-MAX($I183,DATE(Inicio!$B$8,1,1))+1)/365*12,1))</f>
        <v/>
      </c>
      <c r="L183" s="12"/>
      <c r="M183" s="12"/>
      <c r="N183" s="12"/>
      <c r="O183" s="12"/>
      <c r="P183" s="12"/>
      <c r="Q183" s="12"/>
      <c r="R183" s="13" t="str">
        <f t="shared" si="15"/>
        <v/>
      </c>
      <c r="S183" s="13" t="str">
        <f t="shared" si="16"/>
        <v/>
      </c>
      <c r="T183" s="13" t="str">
        <f t="shared" si="17"/>
        <v/>
      </c>
      <c r="U183" s="8"/>
    </row>
    <row r="184" spans="1:21" ht="19.95" customHeight="1">
      <c r="A184" s="8"/>
      <c r="B184" s="8"/>
      <c r="C184" s="8"/>
      <c r="D184" s="8"/>
      <c r="E184" s="8"/>
      <c r="F184" s="8"/>
      <c r="G184" s="8"/>
      <c r="H184" s="9"/>
      <c r="I184" s="10"/>
      <c r="J184" s="10"/>
      <c r="K184" s="11" t="str">
        <f>IF($A184="","",ROUND(MAX(0,MIN(IF($J184="",DATE(Inicio!$B$8,12,31),$J184),DATE(Inicio!$B$8,12,31))-MAX($I184,DATE(Inicio!$B$8,1,1))+1)/365*12,1))</f>
        <v/>
      </c>
      <c r="L184" s="12"/>
      <c r="M184" s="12"/>
      <c r="N184" s="12"/>
      <c r="O184" s="12"/>
      <c r="P184" s="12"/>
      <c r="Q184" s="12"/>
      <c r="R184" s="13" t="str">
        <f t="shared" si="15"/>
        <v/>
      </c>
      <c r="S184" s="13" t="str">
        <f t="shared" si="16"/>
        <v/>
      </c>
      <c r="T184" s="13" t="str">
        <f t="shared" si="17"/>
        <v/>
      </c>
      <c r="U184" s="8"/>
    </row>
    <row r="185" spans="1:21" ht="19.95" customHeight="1">
      <c r="A185" s="8"/>
      <c r="B185" s="8"/>
      <c r="C185" s="8"/>
      <c r="D185" s="8"/>
      <c r="E185" s="8"/>
      <c r="F185" s="8"/>
      <c r="G185" s="8"/>
      <c r="H185" s="9"/>
      <c r="I185" s="10"/>
      <c r="J185" s="10"/>
      <c r="K185" s="11" t="str">
        <f>IF($A185="","",ROUND(MAX(0,MIN(IF($J185="",DATE(Inicio!$B$8,12,31),$J185),DATE(Inicio!$B$8,12,31))-MAX($I185,DATE(Inicio!$B$8,1,1))+1)/365*12,1))</f>
        <v/>
      </c>
      <c r="L185" s="12"/>
      <c r="M185" s="12"/>
      <c r="N185" s="12"/>
      <c r="O185" s="12"/>
      <c r="P185" s="12"/>
      <c r="Q185" s="12"/>
      <c r="R185" s="13" t="str">
        <f t="shared" si="15"/>
        <v/>
      </c>
      <c r="S185" s="13" t="str">
        <f t="shared" si="16"/>
        <v/>
      </c>
      <c r="T185" s="13" t="str">
        <f t="shared" si="17"/>
        <v/>
      </c>
      <c r="U185" s="8"/>
    </row>
    <row r="186" spans="1:21" ht="19.95" customHeight="1">
      <c r="A186" s="8"/>
      <c r="B186" s="8"/>
      <c r="C186" s="8"/>
      <c r="D186" s="8"/>
      <c r="E186" s="8"/>
      <c r="F186" s="8"/>
      <c r="G186" s="8"/>
      <c r="H186" s="9"/>
      <c r="I186" s="10"/>
      <c r="J186" s="10"/>
      <c r="K186" s="11" t="str">
        <f>IF($A186="","",ROUND(MAX(0,MIN(IF($J186="",DATE(Inicio!$B$8,12,31),$J186),DATE(Inicio!$B$8,12,31))-MAX($I186,DATE(Inicio!$B$8,1,1))+1)/365*12,1))</f>
        <v/>
      </c>
      <c r="L186" s="12"/>
      <c r="M186" s="12"/>
      <c r="N186" s="12"/>
      <c r="O186" s="12"/>
      <c r="P186" s="12"/>
      <c r="Q186" s="12"/>
      <c r="R186" s="13" t="str">
        <f t="shared" si="15"/>
        <v/>
      </c>
      <c r="S186" s="13" t="str">
        <f t="shared" si="16"/>
        <v/>
      </c>
      <c r="T186" s="13" t="str">
        <f t="shared" si="17"/>
        <v/>
      </c>
      <c r="U186" s="8"/>
    </row>
    <row r="187" spans="1:21" ht="19.95" customHeight="1">
      <c r="A187" s="8"/>
      <c r="B187" s="8"/>
      <c r="C187" s="8"/>
      <c r="D187" s="8"/>
      <c r="E187" s="8"/>
      <c r="F187" s="8"/>
      <c r="G187" s="8"/>
      <c r="H187" s="9"/>
      <c r="I187" s="10"/>
      <c r="J187" s="10"/>
      <c r="K187" s="11" t="str">
        <f>IF($A187="","",ROUND(MAX(0,MIN(IF($J187="",DATE(Inicio!$B$8,12,31),$J187),DATE(Inicio!$B$8,12,31))-MAX($I187,DATE(Inicio!$B$8,1,1))+1)/365*12,1))</f>
        <v/>
      </c>
      <c r="L187" s="12"/>
      <c r="M187" s="12"/>
      <c r="N187" s="12"/>
      <c r="O187" s="12"/>
      <c r="P187" s="12"/>
      <c r="Q187" s="12"/>
      <c r="R187" s="13" t="str">
        <f t="shared" si="15"/>
        <v/>
      </c>
      <c r="S187" s="13" t="str">
        <f t="shared" si="16"/>
        <v/>
      </c>
      <c r="T187" s="13" t="str">
        <f t="shared" si="17"/>
        <v/>
      </c>
      <c r="U187" s="8"/>
    </row>
    <row r="188" spans="1:21" ht="19.95" customHeight="1">
      <c r="A188" s="8"/>
      <c r="B188" s="8"/>
      <c r="C188" s="8"/>
      <c r="D188" s="8"/>
      <c r="E188" s="8"/>
      <c r="F188" s="8"/>
      <c r="G188" s="8"/>
      <c r="H188" s="9"/>
      <c r="I188" s="10"/>
      <c r="J188" s="10"/>
      <c r="K188" s="11" t="str">
        <f>IF($A188="","",ROUND(MAX(0,MIN(IF($J188="",DATE(Inicio!$B$8,12,31),$J188),DATE(Inicio!$B$8,12,31))-MAX($I188,DATE(Inicio!$B$8,1,1))+1)/365*12,1))</f>
        <v/>
      </c>
      <c r="L188" s="12"/>
      <c r="M188" s="12"/>
      <c r="N188" s="12"/>
      <c r="O188" s="12"/>
      <c r="P188" s="12"/>
      <c r="Q188" s="12"/>
      <c r="R188" s="13" t="str">
        <f t="shared" si="15"/>
        <v/>
      </c>
      <c r="S188" s="13" t="str">
        <f t="shared" si="16"/>
        <v/>
      </c>
      <c r="T188" s="13" t="str">
        <f t="shared" si="17"/>
        <v/>
      </c>
      <c r="U188" s="8"/>
    </row>
    <row r="189" spans="1:21" ht="19.95" customHeight="1">
      <c r="A189" s="8"/>
      <c r="B189" s="8"/>
      <c r="C189" s="8"/>
      <c r="D189" s="8"/>
      <c r="E189" s="8"/>
      <c r="F189" s="8"/>
      <c r="G189" s="8"/>
      <c r="H189" s="9"/>
      <c r="I189" s="10"/>
      <c r="J189" s="10"/>
      <c r="K189" s="11" t="str">
        <f>IF($A189="","",ROUND(MAX(0,MIN(IF($J189="",DATE(Inicio!$B$8,12,31),$J189),DATE(Inicio!$B$8,12,31))-MAX($I189,DATE(Inicio!$B$8,1,1))+1)/365*12,1))</f>
        <v/>
      </c>
      <c r="L189" s="12"/>
      <c r="M189" s="12"/>
      <c r="N189" s="12"/>
      <c r="O189" s="12"/>
      <c r="P189" s="12"/>
      <c r="Q189" s="12"/>
      <c r="R189" s="13" t="str">
        <f t="shared" si="15"/>
        <v/>
      </c>
      <c r="S189" s="13" t="str">
        <f t="shared" si="16"/>
        <v/>
      </c>
      <c r="T189" s="13" t="str">
        <f t="shared" si="17"/>
        <v/>
      </c>
      <c r="U189" s="8"/>
    </row>
    <row r="190" spans="1:21" ht="19.95" customHeight="1">
      <c r="A190" s="8"/>
      <c r="B190" s="8"/>
      <c r="C190" s="8"/>
      <c r="D190" s="8"/>
      <c r="E190" s="8"/>
      <c r="F190" s="8"/>
      <c r="G190" s="8"/>
      <c r="H190" s="9"/>
      <c r="I190" s="10"/>
      <c r="J190" s="10"/>
      <c r="K190" s="11" t="str">
        <f>IF($A190="","",ROUND(MAX(0,MIN(IF($J190="",DATE(Inicio!$B$8,12,31),$J190),DATE(Inicio!$B$8,12,31))-MAX($I190,DATE(Inicio!$B$8,1,1))+1)/365*12,1))</f>
        <v/>
      </c>
      <c r="L190" s="12"/>
      <c r="M190" s="12"/>
      <c r="N190" s="12"/>
      <c r="O190" s="12"/>
      <c r="P190" s="12"/>
      <c r="Q190" s="12"/>
      <c r="R190" s="13" t="str">
        <f t="shared" si="15"/>
        <v/>
      </c>
      <c r="S190" s="13" t="str">
        <f t="shared" si="16"/>
        <v/>
      </c>
      <c r="T190" s="13" t="str">
        <f t="shared" si="17"/>
        <v/>
      </c>
      <c r="U190" s="8"/>
    </row>
    <row r="191" spans="1:21" ht="19.95" customHeight="1">
      <c r="A191" s="8"/>
      <c r="B191" s="8"/>
      <c r="C191" s="8"/>
      <c r="D191" s="8"/>
      <c r="E191" s="8"/>
      <c r="F191" s="8"/>
      <c r="G191" s="8"/>
      <c r="H191" s="9"/>
      <c r="I191" s="10"/>
      <c r="J191" s="10"/>
      <c r="K191" s="11" t="str">
        <f>IF($A191="","",ROUND(MAX(0,MIN(IF($J191="",DATE(Inicio!$B$8,12,31),$J191),DATE(Inicio!$B$8,12,31))-MAX($I191,DATE(Inicio!$B$8,1,1))+1)/365*12,1))</f>
        <v/>
      </c>
      <c r="L191" s="12"/>
      <c r="M191" s="12"/>
      <c r="N191" s="12"/>
      <c r="O191" s="12"/>
      <c r="P191" s="12"/>
      <c r="Q191" s="12"/>
      <c r="R191" s="13" t="str">
        <f t="shared" si="15"/>
        <v/>
      </c>
      <c r="S191" s="13" t="str">
        <f t="shared" si="16"/>
        <v/>
      </c>
      <c r="T191" s="13" t="str">
        <f t="shared" si="17"/>
        <v/>
      </c>
      <c r="U191" s="8"/>
    </row>
    <row r="192" spans="1:21" ht="19.95" customHeight="1">
      <c r="A192" s="8"/>
      <c r="B192" s="8"/>
      <c r="C192" s="8"/>
      <c r="D192" s="8"/>
      <c r="E192" s="8"/>
      <c r="F192" s="8"/>
      <c r="G192" s="8"/>
      <c r="H192" s="9"/>
      <c r="I192" s="10"/>
      <c r="J192" s="10"/>
      <c r="K192" s="11" t="str">
        <f>IF($A192="","",ROUND(MAX(0,MIN(IF($J192="",DATE(Inicio!$B$8,12,31),$J192),DATE(Inicio!$B$8,12,31))-MAX($I192,DATE(Inicio!$B$8,1,1))+1)/365*12,1))</f>
        <v/>
      </c>
      <c r="L192" s="12"/>
      <c r="M192" s="12"/>
      <c r="N192" s="12"/>
      <c r="O192" s="12"/>
      <c r="P192" s="12"/>
      <c r="Q192" s="12"/>
      <c r="R192" s="13" t="str">
        <f t="shared" si="15"/>
        <v/>
      </c>
      <c r="S192" s="13" t="str">
        <f t="shared" si="16"/>
        <v/>
      </c>
      <c r="T192" s="13" t="str">
        <f t="shared" si="17"/>
        <v/>
      </c>
      <c r="U192" s="8"/>
    </row>
    <row r="193" spans="1:21" ht="19.95" customHeight="1">
      <c r="A193" s="8"/>
      <c r="B193" s="8"/>
      <c r="C193" s="8"/>
      <c r="D193" s="8"/>
      <c r="E193" s="8"/>
      <c r="F193" s="8"/>
      <c r="G193" s="8"/>
      <c r="H193" s="9"/>
      <c r="I193" s="10"/>
      <c r="J193" s="10"/>
      <c r="K193" s="11" t="str">
        <f>IF($A193="","",ROUND(MAX(0,MIN(IF($J193="",DATE(Inicio!$B$8,12,31),$J193),DATE(Inicio!$B$8,12,31))-MAX($I193,DATE(Inicio!$B$8,1,1))+1)/365*12,1))</f>
        <v/>
      </c>
      <c r="L193" s="12"/>
      <c r="M193" s="12"/>
      <c r="N193" s="12"/>
      <c r="O193" s="12"/>
      <c r="P193" s="12"/>
      <c r="Q193" s="12"/>
      <c r="R193" s="13" t="str">
        <f t="shared" si="15"/>
        <v/>
      </c>
      <c r="S193" s="13" t="str">
        <f t="shared" si="16"/>
        <v/>
      </c>
      <c r="T193" s="13" t="str">
        <f t="shared" si="17"/>
        <v/>
      </c>
      <c r="U193" s="8"/>
    </row>
    <row r="194" spans="1:21" ht="19.95" customHeight="1">
      <c r="A194" s="8"/>
      <c r="B194" s="8"/>
      <c r="C194" s="8"/>
      <c r="D194" s="8"/>
      <c r="E194" s="8"/>
      <c r="F194" s="8"/>
      <c r="G194" s="8"/>
      <c r="H194" s="9"/>
      <c r="I194" s="10"/>
      <c r="J194" s="10"/>
      <c r="K194" s="11" t="str">
        <f>IF($A194="","",ROUND(MAX(0,MIN(IF($J194="",DATE(Inicio!$B$8,12,31),$J194),DATE(Inicio!$B$8,12,31))-MAX($I194,DATE(Inicio!$B$8,1,1))+1)/365*12,1))</f>
        <v/>
      </c>
      <c r="L194" s="12"/>
      <c r="M194" s="12"/>
      <c r="N194" s="12"/>
      <c r="O194" s="12"/>
      <c r="P194" s="12"/>
      <c r="Q194" s="12"/>
      <c r="R194" s="13" t="str">
        <f t="shared" si="15"/>
        <v/>
      </c>
      <c r="S194" s="13" t="str">
        <f t="shared" si="16"/>
        <v/>
      </c>
      <c r="T194" s="13" t="str">
        <f t="shared" si="17"/>
        <v/>
      </c>
      <c r="U194" s="8"/>
    </row>
    <row r="195" spans="1:21" ht="19.95" customHeight="1">
      <c r="A195" s="8"/>
      <c r="B195" s="8"/>
      <c r="C195" s="8"/>
      <c r="D195" s="8"/>
      <c r="E195" s="8"/>
      <c r="F195" s="8"/>
      <c r="G195" s="8"/>
      <c r="H195" s="9"/>
      <c r="I195" s="10"/>
      <c r="J195" s="10"/>
      <c r="K195" s="11" t="str">
        <f>IF($A195="","",ROUND(MAX(0,MIN(IF($J195="",DATE(Inicio!$B$8,12,31),$J195),DATE(Inicio!$B$8,12,31))-MAX($I195,DATE(Inicio!$B$8,1,1))+1)/365*12,1))</f>
        <v/>
      </c>
      <c r="L195" s="12"/>
      <c r="M195" s="12"/>
      <c r="N195" s="12"/>
      <c r="O195" s="12"/>
      <c r="P195" s="12"/>
      <c r="Q195" s="12"/>
      <c r="R195" s="13" t="str">
        <f t="shared" si="15"/>
        <v/>
      </c>
      <c r="S195" s="13" t="str">
        <f t="shared" si="16"/>
        <v/>
      </c>
      <c r="T195" s="13" t="str">
        <f t="shared" si="17"/>
        <v/>
      </c>
      <c r="U195" s="8"/>
    </row>
    <row r="196" spans="1:21" ht="19.95" customHeight="1">
      <c r="A196" s="8"/>
      <c r="B196" s="8"/>
      <c r="C196" s="8"/>
      <c r="D196" s="8"/>
      <c r="E196" s="8"/>
      <c r="F196" s="8"/>
      <c r="G196" s="8"/>
      <c r="H196" s="9"/>
      <c r="I196" s="10"/>
      <c r="J196" s="10"/>
      <c r="K196" s="11" t="str">
        <f>IF($A196="","",ROUND(MAX(0,MIN(IF($J196="",DATE(Inicio!$B$8,12,31),$J196),DATE(Inicio!$B$8,12,31))-MAX($I196,DATE(Inicio!$B$8,1,1))+1)/365*12,1))</f>
        <v/>
      </c>
      <c r="L196" s="12"/>
      <c r="M196" s="12"/>
      <c r="N196" s="12"/>
      <c r="O196" s="12"/>
      <c r="P196" s="12"/>
      <c r="Q196" s="12"/>
      <c r="R196" s="13" t="str">
        <f t="shared" si="15"/>
        <v/>
      </c>
      <c r="S196" s="13" t="str">
        <f t="shared" si="16"/>
        <v/>
      </c>
      <c r="T196" s="13" t="str">
        <f t="shared" si="17"/>
        <v/>
      </c>
      <c r="U196" s="8"/>
    </row>
    <row r="197" spans="1:21" ht="19.95" customHeight="1">
      <c r="A197" s="8"/>
      <c r="B197" s="8"/>
      <c r="C197" s="8"/>
      <c r="D197" s="8"/>
      <c r="E197" s="8"/>
      <c r="F197" s="8"/>
      <c r="G197" s="8"/>
      <c r="H197" s="9"/>
      <c r="I197" s="10"/>
      <c r="J197" s="10"/>
      <c r="K197" s="11" t="str">
        <f>IF($A197="","",ROUND(MAX(0,MIN(IF($J197="",DATE(Inicio!$B$8,12,31),$J197),DATE(Inicio!$B$8,12,31))-MAX($I197,DATE(Inicio!$B$8,1,1))+1)/365*12,1))</f>
        <v/>
      </c>
      <c r="L197" s="12"/>
      <c r="M197" s="12"/>
      <c r="N197" s="12"/>
      <c r="O197" s="12"/>
      <c r="P197" s="12"/>
      <c r="Q197" s="12"/>
      <c r="R197" s="13" t="str">
        <f t="shared" si="15"/>
        <v/>
      </c>
      <c r="S197" s="13" t="str">
        <f t="shared" si="16"/>
        <v/>
      </c>
      <c r="T197" s="13" t="str">
        <f t="shared" si="17"/>
        <v/>
      </c>
      <c r="U197" s="8"/>
    </row>
    <row r="198" spans="1:21" ht="19.95" customHeight="1">
      <c r="A198" s="8"/>
      <c r="B198" s="8"/>
      <c r="C198" s="8"/>
      <c r="D198" s="8"/>
      <c r="E198" s="8"/>
      <c r="F198" s="8"/>
      <c r="G198" s="8"/>
      <c r="H198" s="9"/>
      <c r="I198" s="10"/>
      <c r="J198" s="10"/>
      <c r="K198" s="11" t="str">
        <f>IF($A198="","",ROUND(MAX(0,MIN(IF($J198="",DATE(Inicio!$B$8,12,31),$J198),DATE(Inicio!$B$8,12,31))-MAX($I198,DATE(Inicio!$B$8,1,1))+1)/365*12,1))</f>
        <v/>
      </c>
      <c r="L198" s="12"/>
      <c r="M198" s="12"/>
      <c r="N198" s="12"/>
      <c r="O198" s="12"/>
      <c r="P198" s="12"/>
      <c r="Q198" s="12"/>
      <c r="R198" s="13" t="str">
        <f t="shared" si="15"/>
        <v/>
      </c>
      <c r="S198" s="13" t="str">
        <f t="shared" si="16"/>
        <v/>
      </c>
      <c r="T198" s="13" t="str">
        <f t="shared" si="17"/>
        <v/>
      </c>
      <c r="U198" s="8"/>
    </row>
    <row r="199" spans="1:21" ht="19.95" customHeight="1">
      <c r="A199" s="8"/>
      <c r="B199" s="8"/>
      <c r="C199" s="8"/>
      <c r="D199" s="8"/>
      <c r="E199" s="8"/>
      <c r="F199" s="8"/>
      <c r="G199" s="8"/>
      <c r="H199" s="9"/>
      <c r="I199" s="10"/>
      <c r="J199" s="10"/>
      <c r="K199" s="11" t="str">
        <f>IF($A199="","",ROUND(MAX(0,MIN(IF($J199="",DATE(Inicio!$B$8,12,31),$J199),DATE(Inicio!$B$8,12,31))-MAX($I199,DATE(Inicio!$B$8,1,1))+1)/365*12,1))</f>
        <v/>
      </c>
      <c r="L199" s="12"/>
      <c r="M199" s="12"/>
      <c r="N199" s="12"/>
      <c r="O199" s="12"/>
      <c r="P199" s="12"/>
      <c r="Q199" s="12"/>
      <c r="R199" s="13" t="str">
        <f t="shared" ref="R199:R206" si="18">IF($A199="","",SUM($M199:$P199))</f>
        <v/>
      </c>
      <c r="S199" s="13" t="str">
        <f t="shared" ref="S199:S206" si="19">IF($A199="","",SUM($L199,$R199,$Q199))</f>
        <v/>
      </c>
      <c r="T199" s="13" t="str">
        <f t="shared" ref="T199:T206" si="20">IFERROR($S199/$H199,"")</f>
        <v/>
      </c>
      <c r="U199" s="8"/>
    </row>
    <row r="200" spans="1:21" ht="19.95" customHeight="1">
      <c r="A200" s="8"/>
      <c r="B200" s="8"/>
      <c r="C200" s="8"/>
      <c r="D200" s="8"/>
      <c r="E200" s="8"/>
      <c r="F200" s="8"/>
      <c r="G200" s="8"/>
      <c r="H200" s="9"/>
      <c r="I200" s="10"/>
      <c r="J200" s="10"/>
      <c r="K200" s="11" t="str">
        <f>IF($A200="","",ROUND(MAX(0,MIN(IF($J200="",DATE(Inicio!$B$8,12,31),$J200),DATE(Inicio!$B$8,12,31))-MAX($I200,DATE(Inicio!$B$8,1,1))+1)/365*12,1))</f>
        <v/>
      </c>
      <c r="L200" s="12"/>
      <c r="M200" s="12"/>
      <c r="N200" s="12"/>
      <c r="O200" s="12"/>
      <c r="P200" s="12"/>
      <c r="Q200" s="12"/>
      <c r="R200" s="13" t="str">
        <f t="shared" si="18"/>
        <v/>
      </c>
      <c r="S200" s="13" t="str">
        <f t="shared" si="19"/>
        <v/>
      </c>
      <c r="T200" s="13" t="str">
        <f t="shared" si="20"/>
        <v/>
      </c>
      <c r="U200" s="8"/>
    </row>
    <row r="201" spans="1:21" ht="19.95" customHeight="1">
      <c r="A201" s="8"/>
      <c r="B201" s="8"/>
      <c r="C201" s="8"/>
      <c r="D201" s="8"/>
      <c r="E201" s="8"/>
      <c r="F201" s="8"/>
      <c r="G201" s="8"/>
      <c r="H201" s="9"/>
      <c r="I201" s="10"/>
      <c r="J201" s="10"/>
      <c r="K201" s="11" t="str">
        <f>IF($A201="","",ROUND(MAX(0,MIN(IF($J201="",DATE(Inicio!$B$8,12,31),$J201),DATE(Inicio!$B$8,12,31))-MAX($I201,DATE(Inicio!$B$8,1,1))+1)/365*12,1))</f>
        <v/>
      </c>
      <c r="L201" s="12"/>
      <c r="M201" s="12"/>
      <c r="N201" s="12"/>
      <c r="O201" s="12"/>
      <c r="P201" s="12"/>
      <c r="Q201" s="12"/>
      <c r="R201" s="13" t="str">
        <f t="shared" si="18"/>
        <v/>
      </c>
      <c r="S201" s="13" t="str">
        <f t="shared" si="19"/>
        <v/>
      </c>
      <c r="T201" s="13" t="str">
        <f t="shared" si="20"/>
        <v/>
      </c>
      <c r="U201" s="8"/>
    </row>
    <row r="202" spans="1:21" ht="19.95" customHeight="1">
      <c r="A202" s="8"/>
      <c r="B202" s="8"/>
      <c r="C202" s="8"/>
      <c r="D202" s="8"/>
      <c r="E202" s="8"/>
      <c r="F202" s="8"/>
      <c r="G202" s="8"/>
      <c r="H202" s="9"/>
      <c r="I202" s="10"/>
      <c r="J202" s="10"/>
      <c r="K202" s="11" t="str">
        <f>IF($A202="","",ROUND(MAX(0,MIN(IF($J202="",DATE(Inicio!$B$8,12,31),$J202),DATE(Inicio!$B$8,12,31))-MAX($I202,DATE(Inicio!$B$8,1,1))+1)/365*12,1))</f>
        <v/>
      </c>
      <c r="L202" s="12"/>
      <c r="M202" s="12"/>
      <c r="N202" s="12"/>
      <c r="O202" s="12"/>
      <c r="P202" s="12"/>
      <c r="Q202" s="12"/>
      <c r="R202" s="13" t="str">
        <f t="shared" si="18"/>
        <v/>
      </c>
      <c r="S202" s="13" t="str">
        <f t="shared" si="19"/>
        <v/>
      </c>
      <c r="T202" s="13" t="str">
        <f t="shared" si="20"/>
        <v/>
      </c>
      <c r="U202" s="8"/>
    </row>
    <row r="203" spans="1:21" ht="19.95" customHeight="1">
      <c r="A203" s="8"/>
      <c r="B203" s="8"/>
      <c r="C203" s="8"/>
      <c r="D203" s="8"/>
      <c r="E203" s="8"/>
      <c r="F203" s="8"/>
      <c r="G203" s="8"/>
      <c r="H203" s="9"/>
      <c r="I203" s="10"/>
      <c r="J203" s="10"/>
      <c r="K203" s="11" t="str">
        <f>IF($A203="","",ROUND(MAX(0,MIN(IF($J203="",DATE(Inicio!$B$8,12,31),$J203),DATE(Inicio!$B$8,12,31))-MAX($I203,DATE(Inicio!$B$8,1,1))+1)/365*12,1))</f>
        <v/>
      </c>
      <c r="L203" s="12"/>
      <c r="M203" s="12"/>
      <c r="N203" s="12"/>
      <c r="O203" s="12"/>
      <c r="P203" s="12"/>
      <c r="Q203" s="12"/>
      <c r="R203" s="13" t="str">
        <f t="shared" si="18"/>
        <v/>
      </c>
      <c r="S203" s="13" t="str">
        <f t="shared" si="19"/>
        <v/>
      </c>
      <c r="T203" s="13" t="str">
        <f t="shared" si="20"/>
        <v/>
      </c>
      <c r="U203" s="8"/>
    </row>
    <row r="204" spans="1:21" ht="19.95" customHeight="1">
      <c r="A204" s="8"/>
      <c r="B204" s="8"/>
      <c r="C204" s="8"/>
      <c r="D204" s="8"/>
      <c r="E204" s="8"/>
      <c r="F204" s="8"/>
      <c r="G204" s="8"/>
      <c r="H204" s="9"/>
      <c r="I204" s="10"/>
      <c r="J204" s="10"/>
      <c r="K204" s="11" t="str">
        <f>IF($A204="","",ROUND(MAX(0,MIN(IF($J204="",DATE(Inicio!$B$8,12,31),$J204),DATE(Inicio!$B$8,12,31))-MAX($I204,DATE(Inicio!$B$8,1,1))+1)/365*12,1))</f>
        <v/>
      </c>
      <c r="L204" s="12"/>
      <c r="M204" s="12"/>
      <c r="N204" s="12"/>
      <c r="O204" s="12"/>
      <c r="P204" s="12"/>
      <c r="Q204" s="12"/>
      <c r="R204" s="13" t="str">
        <f t="shared" si="18"/>
        <v/>
      </c>
      <c r="S204" s="13" t="str">
        <f t="shared" si="19"/>
        <v/>
      </c>
      <c r="T204" s="13" t="str">
        <f t="shared" si="20"/>
        <v/>
      </c>
      <c r="U204" s="8"/>
    </row>
    <row r="205" spans="1:21" ht="19.95" customHeight="1">
      <c r="A205" s="8"/>
      <c r="B205" s="8"/>
      <c r="C205" s="8"/>
      <c r="D205" s="8"/>
      <c r="E205" s="8"/>
      <c r="F205" s="8"/>
      <c r="G205" s="8"/>
      <c r="H205" s="9"/>
      <c r="I205" s="10"/>
      <c r="J205" s="10"/>
      <c r="K205" s="11" t="str">
        <f>IF($A205="","",ROUND(MAX(0,MIN(IF($J205="",DATE(Inicio!$B$8,12,31),$J205),DATE(Inicio!$B$8,12,31))-MAX($I205,DATE(Inicio!$B$8,1,1))+1)/365*12,1))</f>
        <v/>
      </c>
      <c r="L205" s="12"/>
      <c r="M205" s="12"/>
      <c r="N205" s="12"/>
      <c r="O205" s="12"/>
      <c r="P205" s="12"/>
      <c r="Q205" s="12"/>
      <c r="R205" s="13" t="str">
        <f t="shared" si="18"/>
        <v/>
      </c>
      <c r="S205" s="13" t="str">
        <f t="shared" si="19"/>
        <v/>
      </c>
      <c r="T205" s="13" t="str">
        <f t="shared" si="20"/>
        <v/>
      </c>
      <c r="U205" s="8"/>
    </row>
    <row r="206" spans="1:21" ht="19.95" customHeight="1">
      <c r="A206" s="8"/>
      <c r="B206" s="8"/>
      <c r="C206" s="8"/>
      <c r="D206" s="8"/>
      <c r="E206" s="8"/>
      <c r="F206" s="8"/>
      <c r="G206" s="8"/>
      <c r="H206" s="9"/>
      <c r="I206" s="10"/>
      <c r="J206" s="10"/>
      <c r="K206" s="11" t="str">
        <f>IF($A206="","",ROUND(MAX(0,MIN(IF($J206="",DATE(Inicio!$B$8,12,31),$J206),DATE(Inicio!$B$8,12,31))-MAX($I206,DATE(Inicio!$B$8,1,1))+1)/365*12,1))</f>
        <v/>
      </c>
      <c r="L206" s="12"/>
      <c r="M206" s="12"/>
      <c r="N206" s="12"/>
      <c r="O206" s="12"/>
      <c r="P206" s="12"/>
      <c r="Q206" s="12"/>
      <c r="R206" s="13" t="str">
        <f t="shared" si="18"/>
        <v/>
      </c>
      <c r="S206" s="13" t="str">
        <f t="shared" si="19"/>
        <v/>
      </c>
      <c r="T206" s="13" t="str">
        <f t="shared" si="20"/>
        <v/>
      </c>
      <c r="U206" s="8"/>
    </row>
  </sheetData>
  <mergeCells count="2">
    <mergeCell ref="A1:U1"/>
    <mergeCell ref="A3:U3"/>
  </mergeCells>
  <dataValidations count="5">
    <dataValidation type="list" allowBlank="1" sqref="B7:B206" xr:uid="{00000000-0002-0000-0100-000000000000}">
      <formula1>"Mujer,Hombre"</formula1>
    </dataValidation>
    <dataValidation type="list" allowBlank="1" sqref="C7:C206" xr:uid="{00000000-0002-0000-0100-000001000000}">
      <formula1>"Grupo 1 Dirección,Grupo 2 Mandos intermedios,Grupo 3 Técnicos,Grupo 4 Administración,Grupo 5 Operaciones"</formula1>
    </dataValidation>
    <dataValidation type="list" allowBlank="1" sqref="E7:E206" xr:uid="{00000000-0002-0000-0100-000002000000}">
      <formula1>"Dirección de operaciones,Coordinación de proyectos,Analista de datos,Administración,Atención al cliente,Técnico soporte,Logística,Diseño UX"</formula1>
    </dataValidation>
    <dataValidation type="list" allowBlank="1" sqref="G7:G206" xr:uid="{00000000-0002-0000-0100-000003000000}">
      <formula1>"Indefinido,Temporal,Prácticas,Fijo discontinuo"</formula1>
    </dataValidation>
    <dataValidation type="decimal" allowBlank="1" sqref="H7:H206" xr:uid="{00000000-0002-0000-0100-000004000000}">
      <formula1>0.01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9"/>
  <sheetViews>
    <sheetView showGridLines="0" zoomScale="70" zoomScaleNormal="70" workbookViewId="0">
      <selection sqref="A1:U1"/>
    </sheetView>
  </sheetViews>
  <sheetFormatPr baseColWidth="10" defaultColWidth="8.796875" defaultRowHeight="13.8"/>
  <cols>
    <col min="1" max="1" width="27" customWidth="1"/>
    <col min="2" max="2" width="23" customWidth="1"/>
    <col min="3" max="4" width="11" customWidth="1"/>
    <col min="5" max="6" width="16" customWidth="1"/>
    <col min="7" max="7" width="14" customWidth="1"/>
    <col min="8" max="9" width="17" customWidth="1"/>
    <col min="10" max="10" width="16" customWidth="1"/>
    <col min="11" max="12" width="18" customWidth="1"/>
    <col min="13" max="13" width="15" customWidth="1"/>
    <col min="14" max="15" width="18" customWidth="1"/>
    <col min="16" max="16" width="16" customWidth="1"/>
    <col min="17" max="18" width="18" customWidth="1"/>
    <col min="19" max="19" width="16" customWidth="1"/>
    <col min="20" max="20" width="13" customWidth="1"/>
    <col min="21" max="21" width="40" customWidth="1"/>
  </cols>
  <sheetData>
    <row r="1" spans="1:21" ht="30" customHeight="1">
      <c r="A1" s="31" t="s">
        <v>119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30" customHeight="1">
      <c r="A3" s="35" t="s">
        <v>120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1" ht="52.05" customHeight="1">
      <c r="A6" s="7" t="s">
        <v>36</v>
      </c>
      <c r="B6" s="7" t="s">
        <v>34</v>
      </c>
      <c r="C6" s="7" t="s">
        <v>121</v>
      </c>
      <c r="D6" s="7" t="s">
        <v>122</v>
      </c>
      <c r="E6" s="7" t="s">
        <v>123</v>
      </c>
      <c r="F6" s="7" t="s">
        <v>124</v>
      </c>
      <c r="G6" s="7" t="s">
        <v>125</v>
      </c>
      <c r="H6" s="7" t="s">
        <v>126</v>
      </c>
      <c r="I6" s="7" t="s">
        <v>127</v>
      </c>
      <c r="J6" s="7" t="s">
        <v>128</v>
      </c>
      <c r="K6" s="7" t="s">
        <v>129</v>
      </c>
      <c r="L6" s="7" t="s">
        <v>130</v>
      </c>
      <c r="M6" s="7" t="s">
        <v>131</v>
      </c>
      <c r="N6" s="7" t="s">
        <v>132</v>
      </c>
      <c r="O6" s="7" t="s">
        <v>133</v>
      </c>
      <c r="P6" s="7" t="s">
        <v>134</v>
      </c>
      <c r="Q6" s="7" t="s">
        <v>135</v>
      </c>
      <c r="R6" s="7" t="s">
        <v>136</v>
      </c>
      <c r="S6" s="7" t="s">
        <v>137</v>
      </c>
      <c r="T6" s="7" t="s">
        <v>138</v>
      </c>
      <c r="U6" s="7" t="s">
        <v>139</v>
      </c>
    </row>
    <row r="7" spans="1:21" ht="40.049999999999997" customHeight="1">
      <c r="A7" s="8" t="s">
        <v>57</v>
      </c>
      <c r="B7" s="8" t="s">
        <v>55</v>
      </c>
      <c r="C7" s="14">
        <f>IF($A7="","",COUNTIFS(Datos!$E$7:$E$206,$A7,Datos!$B$7:$B$206,"Mujer",Datos!$A$7:$A$206,"&lt;&gt;"))</f>
        <v>1</v>
      </c>
      <c r="D7" s="14">
        <f>IF($A7="","",COUNTIFS(Datos!$E$7:$E$206,$A7,Datos!$B$7:$B$206,"Hombre",Datos!$A$7:$A$206,"&lt;&gt;"))</f>
        <v>1</v>
      </c>
      <c r="E7" s="13">
        <v>65200</v>
      </c>
      <c r="F7" s="13">
        <v>71100</v>
      </c>
      <c r="G7" s="15">
        <f t="shared" ref="G7:G19" si="0">IFERROR(($F7-$E7)/$F7,"")</f>
        <v>8.2981715893108293E-2</v>
      </c>
      <c r="H7" s="13">
        <v>65200</v>
      </c>
      <c r="I7" s="13">
        <v>71100</v>
      </c>
      <c r="J7" s="15">
        <f t="shared" ref="J7:J19" si="1">IFERROR(($I7-$H7)/$I7,"")</f>
        <v>8.2981715893108293E-2</v>
      </c>
      <c r="K7" s="13">
        <v>52000</v>
      </c>
      <c r="L7" s="13">
        <v>56000</v>
      </c>
      <c r="M7" s="15">
        <f t="shared" ref="M7:M19" si="2">IFERROR(($L7-$K7)/$L7,"")</f>
        <v>7.1428571428571425E-2</v>
      </c>
      <c r="N7" s="13">
        <v>12300</v>
      </c>
      <c r="O7" s="13">
        <v>14100</v>
      </c>
      <c r="P7" s="15">
        <f t="shared" ref="P7:P19" si="3">IFERROR(($O7-$N7)/$O7,"")</f>
        <v>0.1276595744680851</v>
      </c>
      <c r="Q7" s="13">
        <v>900</v>
      </c>
      <c r="R7" s="13">
        <v>1000</v>
      </c>
      <c r="S7" s="15">
        <f t="shared" ref="S7:S19" si="4">IFERROR(($R7-$Q7)/$R7,"")</f>
        <v>0.1</v>
      </c>
      <c r="T7" s="14" t="str">
        <f>IF($A7="","",IF(AND($C7&gt;0,$D7&gt;0,OR(IFERROR(ABS($G7),0)&gt;=Inicio!$B$10,IFERROR(ABS($J7),0)&gt;=Inicio!$B$10,IFERROR(ABS($M7),0)&gt;=Inicio!$B$10,IFERROR(ABS($P7),0)&gt;=Inicio!$B$10,IFERROR(ABS($S7),0)&gt;=Inicio!$B$10)),"Revisar","OK"))</f>
        <v>OK</v>
      </c>
      <c r="U7" s="8" t="s">
        <v>140</v>
      </c>
    </row>
    <row r="8" spans="1:21" ht="40.049999999999997" customHeight="1">
      <c r="A8" s="8" t="s">
        <v>66</v>
      </c>
      <c r="B8" s="8" t="s">
        <v>64</v>
      </c>
      <c r="C8" s="14">
        <f>IF($A8="","",COUNTIFS(Datos!$E$7:$E$206,$A8,Datos!$B$7:$B$206,"Mujer",Datos!$A$7:$A$206,"&lt;&gt;"))</f>
        <v>2</v>
      </c>
      <c r="D8" s="14">
        <f>IF($A8="","",COUNTIFS(Datos!$E$7:$E$206,$A8,Datos!$B$7:$B$206,"Hombre",Datos!$A$7:$A$206,"&lt;&gt;"))</f>
        <v>2</v>
      </c>
      <c r="E8" s="13">
        <v>44450</v>
      </c>
      <c r="F8" s="13">
        <v>46775</v>
      </c>
      <c r="G8" s="15">
        <f t="shared" si="0"/>
        <v>4.9706039551042226E-2</v>
      </c>
      <c r="H8" s="13">
        <v>44450</v>
      </c>
      <c r="I8" s="13">
        <v>46775</v>
      </c>
      <c r="J8" s="15">
        <f t="shared" si="1"/>
        <v>4.9706039551042226E-2</v>
      </c>
      <c r="K8" s="13">
        <v>36150</v>
      </c>
      <c r="L8" s="13">
        <v>37800</v>
      </c>
      <c r="M8" s="15">
        <f t="shared" si="2"/>
        <v>4.3650793650793648E-2</v>
      </c>
      <c r="N8" s="13">
        <v>7675</v>
      </c>
      <c r="O8" s="13">
        <v>8300</v>
      </c>
      <c r="P8" s="15">
        <f t="shared" si="3"/>
        <v>7.5301204819277115E-2</v>
      </c>
      <c r="Q8" s="13">
        <v>625</v>
      </c>
      <c r="R8" s="13">
        <v>675</v>
      </c>
      <c r="S8" s="15">
        <f t="shared" si="4"/>
        <v>7.407407407407407E-2</v>
      </c>
      <c r="T8" s="14" t="str">
        <f>IF($A8="","",IF(AND($C8&gt;0,$D8&gt;0,OR(IFERROR(ABS($G8),0)&gt;=Inicio!$B$10,IFERROR(ABS($J8),0)&gt;=Inicio!$B$10,IFERROR(ABS($M8),0)&gt;=Inicio!$B$10,IFERROR(ABS($P8),0)&gt;=Inicio!$B$10,IFERROR(ABS($S8),0)&gt;=Inicio!$B$10)),"Revisar","OK"))</f>
        <v>OK</v>
      </c>
      <c r="U8" s="8" t="s">
        <v>141</v>
      </c>
    </row>
    <row r="9" spans="1:21" ht="40.049999999999997" customHeight="1">
      <c r="A9" s="8" t="s">
        <v>73</v>
      </c>
      <c r="B9" s="8" t="s">
        <v>72</v>
      </c>
      <c r="C9" s="14">
        <f>IF($A9="","",COUNTIFS(Datos!$E$7:$E$206,$A9,Datos!$B$7:$B$206,"Mujer",Datos!$A$7:$A$206,"&lt;&gt;"))</f>
        <v>3</v>
      </c>
      <c r="D9" s="14">
        <f>IF($A9="","",COUNTIFS(Datos!$E$7:$E$206,$A9,Datos!$B$7:$B$206,"Hombre",Datos!$A$7:$A$206,"&lt;&gt;"))</f>
        <v>3</v>
      </c>
      <c r="E9" s="13">
        <v>31123.333333333332</v>
      </c>
      <c r="F9" s="13">
        <v>34713.333333333336</v>
      </c>
      <c r="G9" s="15">
        <f t="shared" si="0"/>
        <v>0.10341847512963329</v>
      </c>
      <c r="H9" s="13">
        <v>32250</v>
      </c>
      <c r="I9" s="13">
        <v>37220</v>
      </c>
      <c r="J9" s="15">
        <f t="shared" si="1"/>
        <v>0.13353036002149382</v>
      </c>
      <c r="K9" s="13">
        <v>27233.333333333332</v>
      </c>
      <c r="L9" s="13">
        <v>29600</v>
      </c>
      <c r="M9" s="15">
        <f t="shared" si="2"/>
        <v>7.9954954954954999E-2</v>
      </c>
      <c r="N9" s="13">
        <v>3533.3333333333335</v>
      </c>
      <c r="O9" s="13">
        <v>4700</v>
      </c>
      <c r="P9" s="15">
        <f t="shared" si="3"/>
        <v>0.2482269503546099</v>
      </c>
      <c r="Q9" s="13">
        <v>356.66666666666669</v>
      </c>
      <c r="R9" s="13">
        <v>413.33333333333331</v>
      </c>
      <c r="S9" s="15">
        <f t="shared" si="4"/>
        <v>0.13709677419354829</v>
      </c>
      <c r="T9" s="14" t="str">
        <f>IF($A9="","",IF(AND($C9&gt;0,$D9&gt;0,OR(IFERROR(ABS($G9),0)&gt;=Inicio!$B$10,IFERROR(ABS($J9),0)&gt;=Inicio!$B$10,IFERROR(ABS($M9),0)&gt;=Inicio!$B$10,IFERROR(ABS($P9),0)&gt;=Inicio!$B$10,IFERROR(ABS($S9),0)&gt;=Inicio!$B$10)),"Revisar","OK"))</f>
        <v>OK</v>
      </c>
      <c r="U9" s="8" t="s">
        <v>142</v>
      </c>
    </row>
    <row r="10" spans="1:21" ht="40.049999999999997" customHeight="1">
      <c r="A10" s="8" t="s">
        <v>85</v>
      </c>
      <c r="B10" s="8" t="s">
        <v>83</v>
      </c>
      <c r="C10" s="14">
        <f>IF($A10="","",COUNTIFS(Datos!$E$7:$E$206,$A10,Datos!$B$7:$B$206,"Mujer",Datos!$A$7:$A$206,"&lt;&gt;"))</f>
        <v>3</v>
      </c>
      <c r="D10" s="14">
        <f>IF($A10="","",COUNTIFS(Datos!$E$7:$E$206,$A10,Datos!$B$7:$B$206,"Hombre",Datos!$A$7:$A$206,"&lt;&gt;"))</f>
        <v>2</v>
      </c>
      <c r="E10" s="13">
        <v>21873.333333333332</v>
      </c>
      <c r="F10" s="13">
        <v>27390</v>
      </c>
      <c r="G10" s="15">
        <f t="shared" si="0"/>
        <v>0.20141170743580386</v>
      </c>
      <c r="H10" s="13">
        <v>26230</v>
      </c>
      <c r="I10" s="13">
        <v>27390</v>
      </c>
      <c r="J10" s="15">
        <f t="shared" si="1"/>
        <v>4.2351223074114638E-2</v>
      </c>
      <c r="K10" s="13">
        <v>19833.333333333332</v>
      </c>
      <c r="L10" s="13">
        <v>24600</v>
      </c>
      <c r="M10" s="15">
        <f t="shared" si="2"/>
        <v>0.19376693766937675</v>
      </c>
      <c r="N10" s="13">
        <v>1800</v>
      </c>
      <c r="O10" s="13">
        <v>2500</v>
      </c>
      <c r="P10" s="15">
        <f t="shared" si="3"/>
        <v>0.28000000000000003</v>
      </c>
      <c r="Q10" s="13">
        <v>240</v>
      </c>
      <c r="R10" s="13">
        <v>290</v>
      </c>
      <c r="S10" s="15">
        <f t="shared" si="4"/>
        <v>0.17241379310344829</v>
      </c>
      <c r="T10" s="14" t="str">
        <f>IF($A10="","",IF(AND($C10&gt;0,$D10&gt;0,OR(IFERROR(ABS($G10),0)&gt;=Inicio!$B$10,IFERROR(ABS($J10),0)&gt;=Inicio!$B$10,IFERROR(ABS($M10),0)&gt;=Inicio!$B$10,IFERROR(ABS($P10),0)&gt;=Inicio!$B$10,IFERROR(ABS($S10),0)&gt;=Inicio!$B$10)),"Revisar","OK"))</f>
        <v>Revisar</v>
      </c>
      <c r="U10" s="8" t="s">
        <v>143</v>
      </c>
    </row>
    <row r="11" spans="1:21" ht="40.049999999999997" customHeight="1">
      <c r="A11" s="8" t="s">
        <v>93</v>
      </c>
      <c r="B11" s="8" t="s">
        <v>92</v>
      </c>
      <c r="C11" s="14">
        <f>IF($A11="","",COUNTIFS(Datos!$E$7:$E$206,$A11,Datos!$B$7:$B$206,"Mujer",Datos!$A$7:$A$206,"&lt;&gt;"))</f>
        <v>4</v>
      </c>
      <c r="D11" s="14">
        <f>IF($A11="","",COUNTIFS(Datos!$E$7:$E$206,$A11,Datos!$B$7:$B$206,"Hombre",Datos!$A$7:$A$206,"&lt;&gt;"))</f>
        <v>2</v>
      </c>
      <c r="E11" s="13">
        <v>20820</v>
      </c>
      <c r="F11" s="13">
        <v>23295</v>
      </c>
      <c r="G11" s="15">
        <f t="shared" si="0"/>
        <v>0.10624597553122987</v>
      </c>
      <c r="H11" s="13">
        <v>21370</v>
      </c>
      <c r="I11" s="13">
        <v>23295</v>
      </c>
      <c r="J11" s="15">
        <f t="shared" si="1"/>
        <v>8.2635758746512133E-2</v>
      </c>
      <c r="K11" s="13">
        <v>19175</v>
      </c>
      <c r="L11" s="13">
        <v>21250</v>
      </c>
      <c r="M11" s="15">
        <f t="shared" si="2"/>
        <v>9.7647058823529406E-2</v>
      </c>
      <c r="N11" s="13">
        <v>1417.5</v>
      </c>
      <c r="O11" s="13">
        <v>1800</v>
      </c>
      <c r="P11" s="15">
        <f t="shared" si="3"/>
        <v>0.21249999999999999</v>
      </c>
      <c r="Q11" s="13">
        <v>227.5</v>
      </c>
      <c r="R11" s="13">
        <v>245</v>
      </c>
      <c r="S11" s="15">
        <f t="shared" si="4"/>
        <v>7.1428571428571425E-2</v>
      </c>
      <c r="T11" s="14" t="str">
        <f>IF($A11="","",IF(AND($C11&gt;0,$D11&gt;0,OR(IFERROR(ABS($G11),0)&gt;=Inicio!$B$10,IFERROR(ABS($J11),0)&gt;=Inicio!$B$10,IFERROR(ABS($M11),0)&gt;=Inicio!$B$10,IFERROR(ABS($P11),0)&gt;=Inicio!$B$10,IFERROR(ABS($S11),0)&gt;=Inicio!$B$10)),"Revisar","OK"))</f>
        <v>OK</v>
      </c>
      <c r="U11" s="8" t="s">
        <v>142</v>
      </c>
    </row>
    <row r="12" spans="1:21" ht="40.049999999999997" customHeight="1">
      <c r="A12" s="8" t="s">
        <v>101</v>
      </c>
      <c r="B12" s="8" t="s">
        <v>72</v>
      </c>
      <c r="C12" s="14">
        <f>IF($A12="","",COUNTIFS(Datos!$E$7:$E$206,$A12,Datos!$B$7:$B$206,"Mujer",Datos!$A$7:$A$206,"&lt;&gt;"))</f>
        <v>2</v>
      </c>
      <c r="D12" s="14">
        <f>IF($A12="","",COUNTIFS(Datos!$E$7:$E$206,$A12,Datos!$B$7:$B$206,"Hombre",Datos!$A$7:$A$206,"&lt;&gt;"))</f>
        <v>3</v>
      </c>
      <c r="E12" s="13">
        <v>29920</v>
      </c>
      <c r="F12" s="13">
        <v>31226.666666666668</v>
      </c>
      <c r="G12" s="15">
        <f t="shared" si="0"/>
        <v>4.1844577284372367E-2</v>
      </c>
      <c r="H12" s="13">
        <v>29920</v>
      </c>
      <c r="I12" s="13">
        <v>31880</v>
      </c>
      <c r="J12" s="15">
        <f t="shared" si="1"/>
        <v>6.148055207026349E-2</v>
      </c>
      <c r="K12" s="13">
        <v>26600</v>
      </c>
      <c r="L12" s="13">
        <v>27433.333333333332</v>
      </c>
      <c r="M12" s="15">
        <f t="shared" si="2"/>
        <v>3.0376670716889386E-2</v>
      </c>
      <c r="N12" s="13">
        <v>2975</v>
      </c>
      <c r="O12" s="13">
        <v>3433.3333333333335</v>
      </c>
      <c r="P12" s="15">
        <f t="shared" si="3"/>
        <v>0.13349514563106801</v>
      </c>
      <c r="Q12" s="13">
        <v>345</v>
      </c>
      <c r="R12" s="13">
        <v>360</v>
      </c>
      <c r="S12" s="15">
        <f t="shared" si="4"/>
        <v>4.1666666666666664E-2</v>
      </c>
      <c r="T12" s="14" t="str">
        <f>IF($A12="","",IF(AND($C12&gt;0,$D12&gt;0,OR(IFERROR(ABS($G12),0)&gt;=Inicio!$B$10,IFERROR(ABS($J12),0)&gt;=Inicio!$B$10,IFERROR(ABS($M12),0)&gt;=Inicio!$B$10,IFERROR(ABS($P12),0)&gt;=Inicio!$B$10,IFERROR(ABS($S12),0)&gt;=Inicio!$B$10)),"Revisar","OK"))</f>
        <v>OK</v>
      </c>
      <c r="U12" s="8" t="s">
        <v>144</v>
      </c>
    </row>
    <row r="13" spans="1:21" ht="40.049999999999997" customHeight="1">
      <c r="A13" s="8" t="s">
        <v>109</v>
      </c>
      <c r="B13" s="8" t="s">
        <v>92</v>
      </c>
      <c r="C13" s="14">
        <f>IF($A13="","",COUNTIFS(Datos!$E$7:$E$206,$A13,Datos!$B$7:$B$206,"Mujer",Datos!$A$7:$A$206,"&lt;&gt;"))</f>
        <v>2</v>
      </c>
      <c r="D13" s="14">
        <f>IF($A13="","",COUNTIFS(Datos!$E$7:$E$206,$A13,Datos!$B$7:$B$206,"Hombre",Datos!$A$7:$A$206,"&lt;&gt;"))</f>
        <v>2</v>
      </c>
      <c r="E13" s="13">
        <v>22610</v>
      </c>
      <c r="F13" s="13">
        <v>27285</v>
      </c>
      <c r="G13" s="15">
        <f t="shared" si="0"/>
        <v>0.17133956386292834</v>
      </c>
      <c r="H13" s="13">
        <v>22610</v>
      </c>
      <c r="I13" s="13">
        <v>27285</v>
      </c>
      <c r="J13" s="15">
        <f t="shared" si="1"/>
        <v>0.17133956386292834</v>
      </c>
      <c r="K13" s="13">
        <v>20850</v>
      </c>
      <c r="L13" s="13">
        <v>23250</v>
      </c>
      <c r="M13" s="15">
        <f t="shared" si="2"/>
        <v>0.1032258064516129</v>
      </c>
      <c r="N13" s="13">
        <v>1500</v>
      </c>
      <c r="O13" s="13">
        <v>3725</v>
      </c>
      <c r="P13" s="15">
        <f t="shared" si="3"/>
        <v>0.59731543624161076</v>
      </c>
      <c r="Q13" s="13">
        <v>260</v>
      </c>
      <c r="R13" s="13">
        <v>310</v>
      </c>
      <c r="S13" s="15">
        <f t="shared" si="4"/>
        <v>0.16129032258064516</v>
      </c>
      <c r="T13" s="14" t="str">
        <f>IF($A13="","",IF(AND($C13&gt;0,$D13&gt;0,OR(IFERROR(ABS($G13),0)&gt;=Inicio!$B$10,IFERROR(ABS($J13),0)&gt;=Inicio!$B$10,IFERROR(ABS($M13),0)&gt;=Inicio!$B$10,IFERROR(ABS($P13),0)&gt;=Inicio!$B$10,IFERROR(ABS($S13),0)&gt;=Inicio!$B$10)),"Revisar","OK"))</f>
        <v>Revisar</v>
      </c>
      <c r="U13" s="8" t="s">
        <v>145</v>
      </c>
    </row>
    <row r="14" spans="1:21" ht="40.049999999999997" customHeight="1">
      <c r="A14" s="8" t="s">
        <v>115</v>
      </c>
      <c r="B14" s="8" t="s">
        <v>72</v>
      </c>
      <c r="C14" s="14">
        <f>IF($A14="","",COUNTIFS(Datos!$E$7:$E$206,$A14,Datos!$B$7:$B$206,"Mujer",Datos!$A$7:$A$206,"&lt;&gt;"))</f>
        <v>2</v>
      </c>
      <c r="D14" s="14">
        <f>IF($A14="","",COUNTIFS(Datos!$E$7:$E$206,$A14,Datos!$B$7:$B$206,"Hombre",Datos!$A$7:$A$206,"&lt;&gt;"))</f>
        <v>1</v>
      </c>
      <c r="E14" s="13">
        <v>34635</v>
      </c>
      <c r="F14" s="13">
        <v>38350</v>
      </c>
      <c r="G14" s="15">
        <f t="shared" si="0"/>
        <v>9.6870925684485007E-2</v>
      </c>
      <c r="H14" s="13">
        <v>34635</v>
      </c>
      <c r="I14" s="13">
        <v>38350</v>
      </c>
      <c r="J14" s="15">
        <f t="shared" si="1"/>
        <v>9.6870925684485007E-2</v>
      </c>
      <c r="K14" s="13">
        <v>30250</v>
      </c>
      <c r="L14" s="13">
        <v>32500</v>
      </c>
      <c r="M14" s="15">
        <f t="shared" si="2"/>
        <v>6.9230769230769235E-2</v>
      </c>
      <c r="N14" s="13">
        <v>4000</v>
      </c>
      <c r="O14" s="13">
        <v>5400</v>
      </c>
      <c r="P14" s="15">
        <f t="shared" si="3"/>
        <v>0.25925925925925924</v>
      </c>
      <c r="Q14" s="13">
        <v>385</v>
      </c>
      <c r="R14" s="13">
        <v>450</v>
      </c>
      <c r="S14" s="15">
        <f t="shared" si="4"/>
        <v>0.14444444444444443</v>
      </c>
      <c r="T14" s="14" t="str">
        <f>IF($A14="","",IF(AND($C14&gt;0,$D14&gt;0,OR(IFERROR(ABS($G14),0)&gt;=Inicio!$B$10,IFERROR(ABS($J14),0)&gt;=Inicio!$B$10,IFERROR(ABS($M14),0)&gt;=Inicio!$B$10,IFERROR(ABS($P14),0)&gt;=Inicio!$B$10,IFERROR(ABS($S14),0)&gt;=Inicio!$B$10)),"Revisar","OK"))</f>
        <v>Revisar</v>
      </c>
      <c r="U14" s="8" t="s">
        <v>146</v>
      </c>
    </row>
    <row r="15" spans="1:21" ht="40.049999999999997" customHeight="1">
      <c r="A15" s="8"/>
      <c r="B15" s="8"/>
      <c r="C15" s="14" t="str">
        <f>IF($A15="","",COUNTIFS(Datos!$E$7:$E$206,$A15,Datos!$B$7:$B$206,"Mujer",Datos!$A$7:$A$206,"&lt;&gt;"))</f>
        <v/>
      </c>
      <c r="D15" s="14" t="str">
        <f>IF($A15="","",COUNTIFS(Datos!$E$7:$E$206,$A15,Datos!$B$7:$B$206,"Hombre",Datos!$A$7:$A$206,"&lt;&gt;"))</f>
        <v/>
      </c>
      <c r="E15" s="13"/>
      <c r="F15" s="13"/>
      <c r="G15" s="15" t="str">
        <f t="shared" si="0"/>
        <v/>
      </c>
      <c r="H15" s="13"/>
      <c r="I15" s="13"/>
      <c r="J15" s="15" t="str">
        <f t="shared" si="1"/>
        <v/>
      </c>
      <c r="K15" s="13"/>
      <c r="L15" s="13"/>
      <c r="M15" s="15" t="str">
        <f t="shared" si="2"/>
        <v/>
      </c>
      <c r="N15" s="13"/>
      <c r="O15" s="13"/>
      <c r="P15" s="15" t="str">
        <f t="shared" si="3"/>
        <v/>
      </c>
      <c r="Q15" s="13"/>
      <c r="R15" s="13"/>
      <c r="S15" s="15" t="str">
        <f t="shared" si="4"/>
        <v/>
      </c>
      <c r="T15" s="14" t="str">
        <f>IF($A15="","",IF(AND($C15&gt;0,$D15&gt;0,OR(IFERROR(ABS($G15),0)&gt;=Inicio!$B$10,IFERROR(ABS($J15),0)&gt;=Inicio!$B$10,IFERROR(ABS($M15),0)&gt;=Inicio!$B$10,IFERROR(ABS($P15),0)&gt;=Inicio!$B$10,IFERROR(ABS($S15),0)&gt;=Inicio!$B$10)),"Revisar","OK"))</f>
        <v/>
      </c>
      <c r="U15" s="8"/>
    </row>
    <row r="16" spans="1:21" ht="40.049999999999997" customHeight="1">
      <c r="A16" s="8"/>
      <c r="B16" s="8"/>
      <c r="C16" s="14" t="str">
        <f>IF($A16="","",COUNTIFS(Datos!$E$7:$E$206,$A16,Datos!$B$7:$B$206,"Mujer",Datos!$A$7:$A$206,"&lt;&gt;"))</f>
        <v/>
      </c>
      <c r="D16" s="14" t="str">
        <f>IF($A16="","",COUNTIFS(Datos!$E$7:$E$206,$A16,Datos!$B$7:$B$206,"Hombre",Datos!$A$7:$A$206,"&lt;&gt;"))</f>
        <v/>
      </c>
      <c r="E16" s="13"/>
      <c r="F16" s="13"/>
      <c r="G16" s="15" t="str">
        <f t="shared" si="0"/>
        <v/>
      </c>
      <c r="H16" s="13"/>
      <c r="I16" s="13"/>
      <c r="J16" s="15" t="str">
        <f t="shared" si="1"/>
        <v/>
      </c>
      <c r="K16" s="13"/>
      <c r="L16" s="13"/>
      <c r="M16" s="15" t="str">
        <f t="shared" si="2"/>
        <v/>
      </c>
      <c r="N16" s="13"/>
      <c r="O16" s="13"/>
      <c r="P16" s="15" t="str">
        <f t="shared" si="3"/>
        <v/>
      </c>
      <c r="Q16" s="13"/>
      <c r="R16" s="13"/>
      <c r="S16" s="15" t="str">
        <f t="shared" si="4"/>
        <v/>
      </c>
      <c r="T16" s="14" t="str">
        <f>IF($A16="","",IF(AND($C16&gt;0,$D16&gt;0,OR(IFERROR(ABS($G16),0)&gt;=Inicio!$B$10,IFERROR(ABS($J16),0)&gt;=Inicio!$B$10,IFERROR(ABS($M16),0)&gt;=Inicio!$B$10,IFERROR(ABS($P16),0)&gt;=Inicio!$B$10,IFERROR(ABS($S16),0)&gt;=Inicio!$B$10)),"Revisar","OK"))</f>
        <v/>
      </c>
      <c r="U16" s="8"/>
    </row>
    <row r="17" spans="1:21" ht="40.049999999999997" customHeight="1">
      <c r="A17" s="8"/>
      <c r="B17" s="8"/>
      <c r="C17" s="14" t="str">
        <f>IF($A17="","",COUNTIFS(Datos!$E$7:$E$206,$A17,Datos!$B$7:$B$206,"Mujer",Datos!$A$7:$A$206,"&lt;&gt;"))</f>
        <v/>
      </c>
      <c r="D17" s="14" t="str">
        <f>IF($A17="","",COUNTIFS(Datos!$E$7:$E$206,$A17,Datos!$B$7:$B$206,"Hombre",Datos!$A$7:$A$206,"&lt;&gt;"))</f>
        <v/>
      </c>
      <c r="E17" s="13"/>
      <c r="F17" s="13"/>
      <c r="G17" s="15" t="str">
        <f t="shared" si="0"/>
        <v/>
      </c>
      <c r="H17" s="13"/>
      <c r="I17" s="13"/>
      <c r="J17" s="15" t="str">
        <f t="shared" si="1"/>
        <v/>
      </c>
      <c r="K17" s="13"/>
      <c r="L17" s="13"/>
      <c r="M17" s="15" t="str">
        <f t="shared" si="2"/>
        <v/>
      </c>
      <c r="N17" s="13"/>
      <c r="O17" s="13"/>
      <c r="P17" s="15" t="str">
        <f t="shared" si="3"/>
        <v/>
      </c>
      <c r="Q17" s="13"/>
      <c r="R17" s="13"/>
      <c r="S17" s="15" t="str">
        <f t="shared" si="4"/>
        <v/>
      </c>
      <c r="T17" s="14" t="str">
        <f>IF($A17="","",IF(AND($C17&gt;0,$D17&gt;0,OR(IFERROR(ABS($G17),0)&gt;=Inicio!$B$10,IFERROR(ABS($J17),0)&gt;=Inicio!$B$10,IFERROR(ABS($M17),0)&gt;=Inicio!$B$10,IFERROR(ABS($P17),0)&gt;=Inicio!$B$10,IFERROR(ABS($S17),0)&gt;=Inicio!$B$10)),"Revisar","OK"))</f>
        <v/>
      </c>
      <c r="U17" s="8"/>
    </row>
    <row r="18" spans="1:21" ht="40.049999999999997" customHeight="1">
      <c r="A18" s="8"/>
      <c r="B18" s="8"/>
      <c r="C18" s="14" t="str">
        <f>IF($A18="","",COUNTIFS(Datos!$E$7:$E$206,$A18,Datos!$B$7:$B$206,"Mujer",Datos!$A$7:$A$206,"&lt;&gt;"))</f>
        <v/>
      </c>
      <c r="D18" s="14" t="str">
        <f>IF($A18="","",COUNTIFS(Datos!$E$7:$E$206,$A18,Datos!$B$7:$B$206,"Hombre",Datos!$A$7:$A$206,"&lt;&gt;"))</f>
        <v/>
      </c>
      <c r="E18" s="13"/>
      <c r="F18" s="13"/>
      <c r="G18" s="15" t="str">
        <f t="shared" si="0"/>
        <v/>
      </c>
      <c r="H18" s="13"/>
      <c r="I18" s="13"/>
      <c r="J18" s="15" t="str">
        <f t="shared" si="1"/>
        <v/>
      </c>
      <c r="K18" s="13"/>
      <c r="L18" s="13"/>
      <c r="M18" s="15" t="str">
        <f t="shared" si="2"/>
        <v/>
      </c>
      <c r="N18" s="13"/>
      <c r="O18" s="13"/>
      <c r="P18" s="15" t="str">
        <f t="shared" si="3"/>
        <v/>
      </c>
      <c r="Q18" s="13"/>
      <c r="R18" s="13"/>
      <c r="S18" s="15" t="str">
        <f t="shared" si="4"/>
        <v/>
      </c>
      <c r="T18" s="14" t="str">
        <f>IF($A18="","",IF(AND($C18&gt;0,$D18&gt;0,OR(IFERROR(ABS($G18),0)&gt;=Inicio!$B$10,IFERROR(ABS($J18),0)&gt;=Inicio!$B$10,IFERROR(ABS($M18),0)&gt;=Inicio!$B$10,IFERROR(ABS($P18),0)&gt;=Inicio!$B$10,IFERROR(ABS($S18),0)&gt;=Inicio!$B$10)),"Revisar","OK"))</f>
        <v/>
      </c>
      <c r="U18" s="8"/>
    </row>
    <row r="19" spans="1:21" ht="40.049999999999997" customHeight="1">
      <c r="A19" s="8"/>
      <c r="B19" s="8"/>
      <c r="C19" s="14" t="str">
        <f>IF($A19="","",COUNTIFS(Datos!$E$7:$E$206,$A19,Datos!$B$7:$B$206,"Mujer",Datos!$A$7:$A$206,"&lt;&gt;"))</f>
        <v/>
      </c>
      <c r="D19" s="14" t="str">
        <f>IF($A19="","",COUNTIFS(Datos!$E$7:$E$206,$A19,Datos!$B$7:$B$206,"Hombre",Datos!$A$7:$A$206,"&lt;&gt;"))</f>
        <v/>
      </c>
      <c r="E19" s="13"/>
      <c r="F19" s="13"/>
      <c r="G19" s="15" t="str">
        <f t="shared" si="0"/>
        <v/>
      </c>
      <c r="H19" s="13"/>
      <c r="I19" s="13"/>
      <c r="J19" s="15" t="str">
        <f t="shared" si="1"/>
        <v/>
      </c>
      <c r="K19" s="13"/>
      <c r="L19" s="13"/>
      <c r="M19" s="15" t="str">
        <f t="shared" si="2"/>
        <v/>
      </c>
      <c r="N19" s="13"/>
      <c r="O19" s="13"/>
      <c r="P19" s="15" t="str">
        <f t="shared" si="3"/>
        <v/>
      </c>
      <c r="Q19" s="13"/>
      <c r="R19" s="13"/>
      <c r="S19" s="15" t="str">
        <f t="shared" si="4"/>
        <v/>
      </c>
      <c r="T19" s="14" t="str">
        <f>IF($A19="","",IF(AND($C19&gt;0,$D19&gt;0,OR(IFERROR(ABS($G19),0)&gt;=Inicio!$B$10,IFERROR(ABS($J19),0)&gt;=Inicio!$B$10,IFERROR(ABS($M19),0)&gt;=Inicio!$B$10,IFERROR(ABS($P19),0)&gt;=Inicio!$B$10,IFERROR(ABS($S19),0)&gt;=Inicio!$B$10)),"Revisar","OK"))</f>
        <v/>
      </c>
      <c r="U19" s="8"/>
    </row>
  </sheetData>
  <mergeCells count="2">
    <mergeCell ref="A1:U1"/>
    <mergeCell ref="A3:U3"/>
  </mergeCells>
  <conditionalFormatting sqref="G7:G19">
    <cfRule type="dataBar" priority="1">
      <dataBar>
        <cfvo type="min"/>
        <cfvo type="max"/>
        <color rgb="FF8BB6D6"/>
      </dataBar>
    </cfRule>
    <cfRule type="dataBar" priority="8">
      <dataBar>
        <cfvo type="min"/>
        <cfvo type="max"/>
        <color rgb="FF8BB6D6"/>
      </dataBar>
      <extLst>
        <ext xmlns:x14="http://schemas.microsoft.com/office/spreadsheetml/2009/9/main" uri="{B025F937-C7B1-47D3-B67F-A62EFF666E3E}">
          <x14:id>{A1F36F51-0F07-9621-6DE0-2370219C801D}</x14:id>
        </ext>
      </extLst>
    </cfRule>
  </conditionalFormatting>
  <conditionalFormatting sqref="J7:J19">
    <cfRule type="dataBar" priority="2">
      <dataBar>
        <cfvo type="min"/>
        <cfvo type="max"/>
        <color rgb="FF8BB6D6"/>
      </dataBar>
    </cfRule>
    <cfRule type="dataBar" priority="9">
      <dataBar>
        <cfvo type="min"/>
        <cfvo type="max"/>
        <color rgb="FF8BB6D6"/>
      </dataBar>
      <extLst>
        <ext xmlns:x14="http://schemas.microsoft.com/office/spreadsheetml/2009/9/main" uri="{B025F937-C7B1-47D3-B67F-A62EFF666E3E}">
          <x14:id>{E6B42A4B-4679-F02C-951C-69B08E039F34}</x14:id>
        </ext>
      </extLst>
    </cfRule>
  </conditionalFormatting>
  <conditionalFormatting sqref="M7:M19">
    <cfRule type="dataBar" priority="3">
      <dataBar>
        <cfvo type="min"/>
        <cfvo type="max"/>
        <color rgb="FF8BB6D6"/>
      </dataBar>
    </cfRule>
    <cfRule type="dataBar" priority="10">
      <dataBar>
        <cfvo type="min"/>
        <cfvo type="max"/>
        <color rgb="FF8BB6D6"/>
      </dataBar>
      <extLst>
        <ext xmlns:x14="http://schemas.microsoft.com/office/spreadsheetml/2009/9/main" uri="{B025F937-C7B1-47D3-B67F-A62EFF666E3E}">
          <x14:id>{E2B8A4EF-8BE8-31AE-F554-0222CA0F36C7}</x14:id>
        </ext>
      </extLst>
    </cfRule>
  </conditionalFormatting>
  <conditionalFormatting sqref="P7:P19">
    <cfRule type="dataBar" priority="4">
      <dataBar>
        <cfvo type="min"/>
        <cfvo type="max"/>
        <color rgb="FF8BB6D6"/>
      </dataBar>
    </cfRule>
    <cfRule type="dataBar" priority="11">
      <dataBar>
        <cfvo type="min"/>
        <cfvo type="max"/>
        <color rgb="FF8BB6D6"/>
      </dataBar>
      <extLst>
        <ext xmlns:x14="http://schemas.microsoft.com/office/spreadsheetml/2009/9/main" uri="{B025F937-C7B1-47D3-B67F-A62EFF666E3E}">
          <x14:id>{6BF7C307-90CB-DFBA-B260-B1BADB552E66}</x14:id>
        </ext>
      </extLst>
    </cfRule>
  </conditionalFormatting>
  <conditionalFormatting sqref="S7:S19">
    <cfRule type="dataBar" priority="5">
      <dataBar>
        <cfvo type="min"/>
        <cfvo type="max"/>
        <color rgb="FF8BB6D6"/>
      </dataBar>
    </cfRule>
    <cfRule type="dataBar" priority="12">
      <dataBar>
        <cfvo type="min"/>
        <cfvo type="max"/>
        <color rgb="FF8BB6D6"/>
      </dataBar>
      <extLst>
        <ext xmlns:x14="http://schemas.microsoft.com/office/spreadsheetml/2009/9/main" uri="{B025F937-C7B1-47D3-B67F-A62EFF666E3E}">
          <x14:id>{DD773112-C65B-E3D6-8727-CDC30AEE24AF}</x14:id>
        </ext>
      </extLst>
    </cfRule>
  </conditionalFormatting>
  <conditionalFormatting sqref="T7:T19">
    <cfRule type="containsText" dxfId="3" priority="6" operator="containsText" text="Revisar"/>
    <cfRule type="containsText" dxfId="2" priority="7" operator="containsText" text="OK"/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F36F51-0F07-9621-6DE0-2370219C801D}">
            <x14:dataBar>
              <x14:cfvo type="min"/>
              <x14:cfvo type="max"/>
              <x14:negativeFillColor auto="1"/>
              <x14:axisColor auto="1"/>
            </x14:dataBar>
          </x14:cfRule>
          <xm:sqref>G7:G19</xm:sqref>
        </x14:conditionalFormatting>
        <x14:conditionalFormatting xmlns:xm="http://schemas.microsoft.com/office/excel/2006/main">
          <x14:cfRule type="dataBar" id="{E6B42A4B-4679-F02C-951C-69B08E039F34}">
            <x14:dataBar>
              <x14:cfvo type="min"/>
              <x14:cfvo type="max"/>
              <x14:negativeFillColor auto="1"/>
              <x14:axisColor auto="1"/>
            </x14:dataBar>
          </x14:cfRule>
          <xm:sqref>J7:J19</xm:sqref>
        </x14:conditionalFormatting>
        <x14:conditionalFormatting xmlns:xm="http://schemas.microsoft.com/office/excel/2006/main">
          <x14:cfRule type="dataBar" id="{E2B8A4EF-8BE8-31AE-F554-0222CA0F36C7}">
            <x14:dataBar>
              <x14:cfvo type="min"/>
              <x14:cfvo type="max"/>
              <x14:negativeFillColor auto="1"/>
              <x14:axisColor auto="1"/>
            </x14:dataBar>
          </x14:cfRule>
          <xm:sqref>M7:M19</xm:sqref>
        </x14:conditionalFormatting>
        <x14:conditionalFormatting xmlns:xm="http://schemas.microsoft.com/office/excel/2006/main">
          <x14:cfRule type="dataBar" id="{6BF7C307-90CB-DFBA-B260-B1BADB552E66}">
            <x14:dataBar>
              <x14:cfvo type="min"/>
              <x14:cfvo type="max"/>
              <x14:negativeFillColor auto="1"/>
              <x14:axisColor auto="1"/>
            </x14:dataBar>
          </x14:cfRule>
          <xm:sqref>P7:P19</xm:sqref>
        </x14:conditionalFormatting>
        <x14:conditionalFormatting xmlns:xm="http://schemas.microsoft.com/office/excel/2006/main">
          <x14:cfRule type="dataBar" id="{DD773112-C65B-E3D6-8727-CDC30AEE24AF}">
            <x14:dataBar>
              <x14:cfvo type="min"/>
              <x14:cfvo type="max"/>
              <x14:negativeFillColor auto="1"/>
              <x14:axisColor auto="1"/>
            </x14:dataBar>
          </x14:cfRule>
          <xm:sqref>S7:S19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showGridLines="0" workbookViewId="0">
      <selection sqref="A1:H1"/>
    </sheetView>
  </sheetViews>
  <sheetFormatPr baseColWidth="10" defaultColWidth="8.796875" defaultRowHeight="13.8"/>
  <cols>
    <col min="1" max="1" width="27" customWidth="1"/>
    <col min="2" max="3" width="12" customWidth="1"/>
    <col min="4" max="4" width="16" customWidth="1"/>
    <col min="5" max="5" width="17" customWidth="1"/>
    <col min="6" max="7" width="14" customWidth="1"/>
    <col min="8" max="8" width="12" customWidth="1"/>
  </cols>
  <sheetData>
    <row r="1" spans="1:8" ht="30" customHeight="1">
      <c r="A1" s="31" t="s">
        <v>147</v>
      </c>
      <c r="B1" s="32"/>
      <c r="C1" s="32"/>
      <c r="D1" s="32"/>
      <c r="E1" s="32"/>
      <c r="F1" s="32"/>
      <c r="G1" s="32"/>
      <c r="H1" s="32"/>
    </row>
    <row r="2" spans="1:8">
      <c r="A2" s="23"/>
      <c r="B2" s="23"/>
      <c r="C2" s="23"/>
      <c r="D2" s="23"/>
      <c r="E2" s="23"/>
      <c r="F2" s="23"/>
      <c r="G2" s="23"/>
      <c r="H2" s="23"/>
    </row>
    <row r="3" spans="1:8" ht="25.95" customHeight="1">
      <c r="A3" s="35" t="s">
        <v>148</v>
      </c>
      <c r="B3" s="34"/>
      <c r="C3" s="34"/>
      <c r="D3" s="34"/>
      <c r="E3" s="34"/>
      <c r="F3" s="34"/>
      <c r="G3" s="34"/>
      <c r="H3" s="34"/>
    </row>
    <row r="4" spans="1:8">
      <c r="A4" s="23"/>
      <c r="B4" s="23"/>
      <c r="C4" s="23"/>
      <c r="D4" s="23"/>
      <c r="E4" s="23"/>
      <c r="F4" s="23"/>
      <c r="G4" s="23"/>
      <c r="H4" s="23"/>
    </row>
    <row r="5" spans="1:8" ht="42" customHeight="1">
      <c r="A5" s="16" t="s">
        <v>149</v>
      </c>
      <c r="B5" s="16" t="s">
        <v>150</v>
      </c>
      <c r="C5" s="16" t="s">
        <v>151</v>
      </c>
      <c r="D5" s="16" t="s">
        <v>123</v>
      </c>
      <c r="E5" s="16" t="s">
        <v>124</v>
      </c>
      <c r="F5" s="16" t="s">
        <v>152</v>
      </c>
      <c r="G5" s="16" t="s">
        <v>153</v>
      </c>
      <c r="H5" s="16" t="s">
        <v>154</v>
      </c>
    </row>
    <row r="6" spans="1:8" ht="42" customHeight="1">
      <c r="A6" s="17">
        <f>COUNTA(Datos!$A$7:$A$206)</f>
        <v>35</v>
      </c>
      <c r="B6" s="17">
        <f>COUNTIFS(Datos!$B$7:$B$206,"Mujer",Datos!$A$7:$A$206,"&lt;&gt;")</f>
        <v>19</v>
      </c>
      <c r="C6" s="17">
        <f>COUNTIFS(Datos!$B$7:$B$206,"Hombre",Datos!$A$7:$A$206,"&lt;&gt;")</f>
        <v>16</v>
      </c>
      <c r="D6" s="18">
        <v>30036.842105263157</v>
      </c>
      <c r="E6" s="18">
        <v>34797.5</v>
      </c>
      <c r="F6" s="19">
        <f>IFERROR(($E$6-$D$6)/$E$6,"")</f>
        <v>0.13681034254578184</v>
      </c>
      <c r="G6" s="21">
        <f>COUNTIF('Registro retributivo'!$T$7:$T$19,"Revisar")</f>
        <v>3</v>
      </c>
      <c r="H6" s="19">
        <f>Inicio!$B$10</f>
        <v>0.25</v>
      </c>
    </row>
    <row r="9" spans="1:8" ht="43.95" customHeight="1">
      <c r="A9" s="7" t="s">
        <v>36</v>
      </c>
      <c r="B9" s="7" t="s">
        <v>121</v>
      </c>
      <c r="C9" s="7" t="s">
        <v>122</v>
      </c>
      <c r="D9" s="7" t="s">
        <v>125</v>
      </c>
      <c r="E9" s="7" t="s">
        <v>128</v>
      </c>
      <c r="F9" s="7" t="s">
        <v>155</v>
      </c>
    </row>
    <row r="10" spans="1:8" ht="24" customHeight="1">
      <c r="A10" s="4" t="str">
        <f>IF('Registro retributivo'!$A7="","",'Registro retributivo'!A7)</f>
        <v>Dirección de operaciones</v>
      </c>
      <c r="B10" s="4">
        <f>IF('Registro retributivo'!$A7="","",'Registro retributivo'!C7)</f>
        <v>1</v>
      </c>
      <c r="C10" s="4">
        <f>IF('Registro retributivo'!$A7="","",'Registro retributivo'!D7)</f>
        <v>1</v>
      </c>
      <c r="D10" s="20">
        <f>IF('Registro retributivo'!$A7="","",'Registro retributivo'!G7)</f>
        <v>8.2981715893108293E-2</v>
      </c>
      <c r="E10" s="20">
        <f>IF('Registro retributivo'!$A7="","",'Registro retributivo'!J7)</f>
        <v>8.2981715893108293E-2</v>
      </c>
      <c r="F10" s="4" t="str">
        <f>IF('Registro retributivo'!$A7="","",'Registro retributivo'!T7)</f>
        <v>OK</v>
      </c>
    </row>
    <row r="11" spans="1:8" ht="24" customHeight="1">
      <c r="A11" s="4" t="str">
        <f>IF('Registro retributivo'!$A8="","",'Registro retributivo'!A8)</f>
        <v>Coordinación de proyectos</v>
      </c>
      <c r="B11" s="4">
        <f>IF('Registro retributivo'!$A8="","",'Registro retributivo'!C8)</f>
        <v>2</v>
      </c>
      <c r="C11" s="4">
        <f>IF('Registro retributivo'!$A8="","",'Registro retributivo'!D8)</f>
        <v>2</v>
      </c>
      <c r="D11" s="20">
        <f>IF('Registro retributivo'!$A8="","",'Registro retributivo'!G8)</f>
        <v>4.9706039551042226E-2</v>
      </c>
      <c r="E11" s="20">
        <f>IF('Registro retributivo'!$A8="","",'Registro retributivo'!J8)</f>
        <v>4.9706039551042226E-2</v>
      </c>
      <c r="F11" s="4" t="str">
        <f>IF('Registro retributivo'!$A8="","",'Registro retributivo'!T8)</f>
        <v>OK</v>
      </c>
    </row>
    <row r="12" spans="1:8" ht="24" customHeight="1">
      <c r="A12" s="4" t="str">
        <f>IF('Registro retributivo'!$A9="","",'Registro retributivo'!A9)</f>
        <v>Analista de datos</v>
      </c>
      <c r="B12" s="4">
        <f>IF('Registro retributivo'!$A9="","",'Registro retributivo'!C9)</f>
        <v>3</v>
      </c>
      <c r="C12" s="4">
        <f>IF('Registro retributivo'!$A9="","",'Registro retributivo'!D9)</f>
        <v>3</v>
      </c>
      <c r="D12" s="20">
        <f>IF('Registro retributivo'!$A9="","",'Registro retributivo'!G9)</f>
        <v>0.10341847512963329</v>
      </c>
      <c r="E12" s="20">
        <f>IF('Registro retributivo'!$A9="","",'Registro retributivo'!J9)</f>
        <v>0.13353036002149382</v>
      </c>
      <c r="F12" s="4" t="str">
        <f>IF('Registro retributivo'!$A9="","",'Registro retributivo'!T9)</f>
        <v>OK</v>
      </c>
    </row>
    <row r="13" spans="1:8" ht="24" customHeight="1">
      <c r="A13" s="4" t="str">
        <f>IF('Registro retributivo'!$A10="","",'Registro retributivo'!A10)</f>
        <v>Administración</v>
      </c>
      <c r="B13" s="4">
        <f>IF('Registro retributivo'!$A10="","",'Registro retributivo'!C10)</f>
        <v>3</v>
      </c>
      <c r="C13" s="4">
        <f>IF('Registro retributivo'!$A10="","",'Registro retributivo'!D10)</f>
        <v>2</v>
      </c>
      <c r="D13" s="20">
        <f>IF('Registro retributivo'!$A10="","",'Registro retributivo'!G10)</f>
        <v>0.20141170743580386</v>
      </c>
      <c r="E13" s="20">
        <f>IF('Registro retributivo'!$A10="","",'Registro retributivo'!J10)</f>
        <v>4.2351223074114638E-2</v>
      </c>
      <c r="F13" s="4" t="str">
        <f>IF('Registro retributivo'!$A10="","",'Registro retributivo'!T10)</f>
        <v>Revisar</v>
      </c>
    </row>
    <row r="14" spans="1:8" ht="24" customHeight="1">
      <c r="A14" s="4" t="str">
        <f>IF('Registro retributivo'!$A11="","",'Registro retributivo'!A11)</f>
        <v>Atención al cliente</v>
      </c>
      <c r="B14" s="4">
        <f>IF('Registro retributivo'!$A11="","",'Registro retributivo'!C11)</f>
        <v>4</v>
      </c>
      <c r="C14" s="4">
        <f>IF('Registro retributivo'!$A11="","",'Registro retributivo'!D11)</f>
        <v>2</v>
      </c>
      <c r="D14" s="20">
        <f>IF('Registro retributivo'!$A11="","",'Registro retributivo'!G11)</f>
        <v>0.10624597553122987</v>
      </c>
      <c r="E14" s="20">
        <f>IF('Registro retributivo'!$A11="","",'Registro retributivo'!J11)</f>
        <v>8.2635758746512133E-2</v>
      </c>
      <c r="F14" s="4" t="str">
        <f>IF('Registro retributivo'!$A11="","",'Registro retributivo'!T11)</f>
        <v>OK</v>
      </c>
    </row>
    <row r="15" spans="1:8" ht="24" customHeight="1">
      <c r="A15" s="4" t="str">
        <f>IF('Registro retributivo'!$A12="","",'Registro retributivo'!A12)</f>
        <v>Técnico soporte</v>
      </c>
      <c r="B15" s="4">
        <f>IF('Registro retributivo'!$A12="","",'Registro retributivo'!C12)</f>
        <v>2</v>
      </c>
      <c r="C15" s="4">
        <f>IF('Registro retributivo'!$A12="","",'Registro retributivo'!D12)</f>
        <v>3</v>
      </c>
      <c r="D15" s="20">
        <f>IF('Registro retributivo'!$A12="","",'Registro retributivo'!G12)</f>
        <v>4.1844577284372367E-2</v>
      </c>
      <c r="E15" s="20">
        <f>IF('Registro retributivo'!$A12="","",'Registro retributivo'!J12)</f>
        <v>6.148055207026349E-2</v>
      </c>
      <c r="F15" s="4" t="str">
        <f>IF('Registro retributivo'!$A12="","",'Registro retributivo'!T12)</f>
        <v>OK</v>
      </c>
    </row>
    <row r="16" spans="1:8" ht="24" customHeight="1">
      <c r="A16" s="4" t="str">
        <f>IF('Registro retributivo'!$A13="","",'Registro retributivo'!A13)</f>
        <v>Logística</v>
      </c>
      <c r="B16" s="4">
        <f>IF('Registro retributivo'!$A13="","",'Registro retributivo'!C13)</f>
        <v>2</v>
      </c>
      <c r="C16" s="4">
        <f>IF('Registro retributivo'!$A13="","",'Registro retributivo'!D13)</f>
        <v>2</v>
      </c>
      <c r="D16" s="20">
        <f>IF('Registro retributivo'!$A13="","",'Registro retributivo'!G13)</f>
        <v>0.17133956386292834</v>
      </c>
      <c r="E16" s="20">
        <f>IF('Registro retributivo'!$A13="","",'Registro retributivo'!J13)</f>
        <v>0.17133956386292834</v>
      </c>
      <c r="F16" s="4" t="str">
        <f>IF('Registro retributivo'!$A13="","",'Registro retributivo'!T13)</f>
        <v>Revisar</v>
      </c>
    </row>
    <row r="17" spans="1:8" ht="24" customHeight="1">
      <c r="A17" s="4" t="str">
        <f>IF('Registro retributivo'!$A14="","",'Registro retributivo'!A14)</f>
        <v>Diseño UX</v>
      </c>
      <c r="B17" s="4">
        <f>IF('Registro retributivo'!$A14="","",'Registro retributivo'!C14)</f>
        <v>2</v>
      </c>
      <c r="C17" s="4">
        <f>IF('Registro retributivo'!$A14="","",'Registro retributivo'!D14)</f>
        <v>1</v>
      </c>
      <c r="D17" s="20">
        <f>IF('Registro retributivo'!$A14="","",'Registro retributivo'!G14)</f>
        <v>9.6870925684485007E-2</v>
      </c>
      <c r="E17" s="20">
        <f>IF('Registro retributivo'!$A14="","",'Registro retributivo'!J14)</f>
        <v>9.6870925684485007E-2</v>
      </c>
      <c r="F17" s="4" t="str">
        <f>IF('Registro retributivo'!$A14="","",'Registro retributivo'!T14)</f>
        <v>Revisar</v>
      </c>
    </row>
    <row r="18" spans="1:8" ht="24" customHeight="1">
      <c r="A18" s="4" t="str">
        <f>IF('Registro retributivo'!$A15="","",'Registro retributivo'!A15)</f>
        <v/>
      </c>
      <c r="B18" s="4" t="str">
        <f>IF('Registro retributivo'!$A15="","",'Registro retributivo'!C15)</f>
        <v/>
      </c>
      <c r="C18" s="4" t="str">
        <f>IF('Registro retributivo'!$A15="","",'Registro retributivo'!D15)</f>
        <v/>
      </c>
      <c r="D18" s="20" t="str">
        <f>IF('Registro retributivo'!$A15="","",'Registro retributivo'!G15)</f>
        <v/>
      </c>
      <c r="E18" s="20" t="str">
        <f>IF('Registro retributivo'!$A15="","",'Registro retributivo'!J15)</f>
        <v/>
      </c>
      <c r="F18" s="4" t="str">
        <f>IF('Registro retributivo'!$A15="","",'Registro retributivo'!T15)</f>
        <v/>
      </c>
    </row>
    <row r="19" spans="1:8" ht="24" customHeight="1">
      <c r="A19" s="4" t="str">
        <f>IF('Registro retributivo'!$A16="","",'Registro retributivo'!A16)</f>
        <v/>
      </c>
      <c r="B19" s="4" t="str">
        <f>IF('Registro retributivo'!$A16="","",'Registro retributivo'!C16)</f>
        <v/>
      </c>
      <c r="C19" s="4" t="str">
        <f>IF('Registro retributivo'!$A16="","",'Registro retributivo'!D16)</f>
        <v/>
      </c>
      <c r="D19" s="20" t="str">
        <f>IF('Registro retributivo'!$A16="","",'Registro retributivo'!G16)</f>
        <v/>
      </c>
      <c r="E19" s="20" t="str">
        <f>IF('Registro retributivo'!$A16="","",'Registro retributivo'!J16)</f>
        <v/>
      </c>
      <c r="F19" s="4" t="str">
        <f>IF('Registro retributivo'!$A16="","",'Registro retributivo'!T16)</f>
        <v/>
      </c>
    </row>
    <row r="20" spans="1:8" ht="24" customHeight="1">
      <c r="A20" s="4" t="str">
        <f>IF('Registro retributivo'!$A17="","",'Registro retributivo'!A17)</f>
        <v/>
      </c>
      <c r="B20" s="4" t="str">
        <f>IF('Registro retributivo'!$A17="","",'Registro retributivo'!C17)</f>
        <v/>
      </c>
      <c r="C20" s="4" t="str">
        <f>IF('Registro retributivo'!$A17="","",'Registro retributivo'!D17)</f>
        <v/>
      </c>
      <c r="D20" s="20" t="str">
        <f>IF('Registro retributivo'!$A17="","",'Registro retributivo'!G17)</f>
        <v/>
      </c>
      <c r="E20" s="20" t="str">
        <f>IF('Registro retributivo'!$A17="","",'Registro retributivo'!J17)</f>
        <v/>
      </c>
      <c r="F20" s="4" t="str">
        <f>IF('Registro retributivo'!$A17="","",'Registro retributivo'!T17)</f>
        <v/>
      </c>
    </row>
    <row r="21" spans="1:8" ht="24" customHeight="1">
      <c r="A21" s="4" t="str">
        <f>IF('Registro retributivo'!$A18="","",'Registro retributivo'!A18)</f>
        <v/>
      </c>
      <c r="B21" s="4" t="str">
        <f>IF('Registro retributivo'!$A18="","",'Registro retributivo'!C18)</f>
        <v/>
      </c>
      <c r="C21" s="4" t="str">
        <f>IF('Registro retributivo'!$A18="","",'Registro retributivo'!D18)</f>
        <v/>
      </c>
      <c r="D21" s="20" t="str">
        <f>IF('Registro retributivo'!$A18="","",'Registro retributivo'!G18)</f>
        <v/>
      </c>
      <c r="E21" s="20" t="str">
        <f>IF('Registro retributivo'!$A18="","",'Registro retributivo'!J18)</f>
        <v/>
      </c>
      <c r="F21" s="4" t="str">
        <f>IF('Registro retributivo'!$A18="","",'Registro retributivo'!T18)</f>
        <v/>
      </c>
    </row>
    <row r="22" spans="1:8" ht="24" customHeight="1">
      <c r="A22" s="4" t="str">
        <f>IF('Registro retributivo'!$A19="","",'Registro retributivo'!A19)</f>
        <v/>
      </c>
      <c r="B22" s="4" t="str">
        <f>IF('Registro retributivo'!$A19="","",'Registro retributivo'!C19)</f>
        <v/>
      </c>
      <c r="C22" s="4" t="str">
        <f>IF('Registro retributivo'!$A19="","",'Registro retributivo'!D19)</f>
        <v/>
      </c>
      <c r="D22" s="20" t="str">
        <f>IF('Registro retributivo'!$A19="","",'Registro retributivo'!G19)</f>
        <v/>
      </c>
      <c r="E22" s="20" t="str">
        <f>IF('Registro retributivo'!$A19="","",'Registro retributivo'!J19)</f>
        <v/>
      </c>
      <c r="F22" s="4" t="str">
        <f>IF('Registro retributivo'!$A19="","",'Registro retributivo'!T19)</f>
        <v/>
      </c>
    </row>
    <row r="25" spans="1:8" ht="16.8">
      <c r="A25" s="36" t="s">
        <v>156</v>
      </c>
      <c r="B25" s="37"/>
      <c r="C25" s="37"/>
      <c r="D25" s="37"/>
      <c r="E25" s="37"/>
      <c r="F25" s="37"/>
      <c r="G25" s="37"/>
      <c r="H25" s="37"/>
    </row>
    <row r="26" spans="1:8" ht="31.95" customHeight="1">
      <c r="A26" s="30" t="s">
        <v>157</v>
      </c>
      <c r="B26" s="30"/>
      <c r="C26" s="30"/>
      <c r="D26" s="30"/>
      <c r="E26" s="30"/>
      <c r="F26" s="30"/>
      <c r="G26" s="30"/>
      <c r="H26" s="30"/>
    </row>
    <row r="27" spans="1:8" ht="31.95" customHeight="1">
      <c r="A27" s="30"/>
      <c r="B27" s="30"/>
      <c r="C27" s="30"/>
      <c r="D27" s="30"/>
      <c r="E27" s="30"/>
      <c r="F27" s="30"/>
      <c r="G27" s="30"/>
      <c r="H27" s="30"/>
    </row>
    <row r="28" spans="1:8" ht="31.95" customHeight="1">
      <c r="A28" s="30"/>
      <c r="B28" s="30"/>
      <c r="C28" s="30"/>
      <c r="D28" s="30"/>
      <c r="E28" s="30"/>
      <c r="F28" s="30"/>
      <c r="G28" s="30"/>
      <c r="H28" s="30"/>
    </row>
  </sheetData>
  <mergeCells count="4">
    <mergeCell ref="A1:H1"/>
    <mergeCell ref="A3:H3"/>
    <mergeCell ref="A25:H25"/>
    <mergeCell ref="A26:H28"/>
  </mergeCells>
  <conditionalFormatting sqref="D10:E22">
    <cfRule type="dataBar" priority="1">
      <dataBar>
        <cfvo type="min"/>
        <cfvo type="max"/>
        <color rgb="FF8BB6D6"/>
      </dataBar>
    </cfRule>
    <cfRule type="dataBar" priority="4">
      <dataBar>
        <cfvo type="min"/>
        <cfvo type="max"/>
        <color rgb="FF8BB6D6"/>
      </dataBar>
      <extLst>
        <ext xmlns:x14="http://schemas.microsoft.com/office/spreadsheetml/2009/9/main" uri="{B025F937-C7B1-47D3-B67F-A62EFF666E3E}">
          <x14:id>{E5D2A047-4238-8741-E2B3-85669B88D1C8}</x14:id>
        </ext>
      </extLst>
    </cfRule>
  </conditionalFormatting>
  <conditionalFormatting sqref="F10:F22">
    <cfRule type="containsText" dxfId="1" priority="2" operator="containsText" text="Revisar"/>
    <cfRule type="containsText" dxfId="0" priority="3" operator="containsText" text="OK"/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D2A047-4238-8741-E2B3-85669B88D1C8}">
            <x14:dataBar>
              <x14:cfvo type="min"/>
              <x14:cfvo type="max"/>
              <x14:negativeFillColor auto="1"/>
              <x14:axisColor auto="1"/>
            </x14:dataBar>
          </x14:cfRule>
          <xm:sqref>D10:E22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Inicio</vt:lpstr>
      <vt:lpstr>Datos</vt:lpstr>
      <vt:lpstr>Registro retributivo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2026-04-24T06:56:26Z</dcterms:modified>
</cp:coreProperties>
</file>