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astos viaje\"/>
    </mc:Choice>
  </mc:AlternateContent>
  <xr:revisionPtr revIDLastSave="0" documentId="8_{12B14211-37FE-4078-9F3C-1EBCA06D48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stos viaje" sheetId="1" r:id="rId1"/>
  </sheets>
  <definedNames>
    <definedName name="_xlnm._FilterDatabase" localSheetId="0" hidden="1">'Gastos viaje'!$A$22:$I$60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0" i="1" l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C17" i="1" s="1"/>
  <c r="G32" i="1"/>
  <c r="G31" i="1"/>
  <c r="G30" i="1"/>
  <c r="G29" i="1"/>
  <c r="G28" i="1"/>
  <c r="G27" i="1"/>
  <c r="C16" i="1" s="1"/>
  <c r="G26" i="1"/>
  <c r="C14" i="1" s="1"/>
  <c r="G25" i="1"/>
  <c r="C13" i="1" s="1"/>
  <c r="G24" i="1"/>
  <c r="C15" i="1" s="1"/>
  <c r="G23" i="1"/>
  <c r="C12" i="1" s="1"/>
  <c r="B17" i="1"/>
  <c r="D17" i="1" s="1"/>
  <c r="F7" i="1"/>
  <c r="L6" i="1"/>
  <c r="E12" i="1" l="1"/>
  <c r="D12" i="1"/>
  <c r="F12" i="1" s="1"/>
  <c r="C18" i="1"/>
  <c r="J6" i="1" s="1"/>
  <c r="E15" i="1"/>
  <c r="D15" i="1"/>
  <c r="F15" i="1" s="1"/>
  <c r="E13" i="1"/>
  <c r="D13" i="1"/>
  <c r="F13" i="1" s="1"/>
  <c r="E14" i="1"/>
  <c r="D14" i="1"/>
  <c r="F14" i="1" s="1"/>
  <c r="E16" i="1"/>
  <c r="D16" i="1"/>
  <c r="F16" i="1" s="1"/>
  <c r="E17" i="1"/>
  <c r="F17" i="1" s="1"/>
  <c r="B18" i="1"/>
  <c r="H6" i="1" l="1"/>
  <c r="E18" i="1"/>
  <c r="D18" i="1"/>
  <c r="F18" i="1" l="1"/>
  <c r="N6" i="1"/>
</calcChain>
</file>

<file path=xl/sharedStrings.xml><?xml version="1.0" encoding="utf-8"?>
<sst xmlns="http://schemas.openxmlformats.org/spreadsheetml/2006/main" count="108" uniqueCount="64">
  <si>
    <t>Control de gastos de viaje</t>
  </si>
  <si>
    <t>Plantilla editable con presupuesto por categoría y detalle de gastos. Las celdas azules son las que conviene modificar.</t>
  </si>
  <si>
    <t>Datos del viaje</t>
  </si>
  <si>
    <t>Presupuesto total</t>
  </si>
  <si>
    <t>Gasto registrado</t>
  </si>
  <si>
    <t>Por liquidar</t>
  </si>
  <si>
    <t>Disponible</t>
  </si>
  <si>
    <t>Destino</t>
  </si>
  <si>
    <t>Bilbao</t>
  </si>
  <si>
    <t>Motivo</t>
  </si>
  <si>
    <t>Profesional</t>
  </si>
  <si>
    <t>Salida</t>
  </si>
  <si>
    <t>Regreso</t>
  </si>
  <si>
    <t>Días</t>
  </si>
  <si>
    <t>Viajeros</t>
  </si>
  <si>
    <t>% colchón</t>
  </si>
  <si>
    <t>Moneda</t>
  </si>
  <si>
    <t>EUR</t>
  </si>
  <si>
    <t>Resumen por categoría</t>
  </si>
  <si>
    <t>Cómo usarla:
1. Ajusta las celdas azules.
2. El colchón se calcula con el % indicado.
3. Registra cada gasto en la tabla inferior.
4. Usa los desplegables para categoría, estado y pago.</t>
  </si>
  <si>
    <t>Categoría</t>
  </si>
  <si>
    <t>Presupuesto (€)</t>
  </si>
  <si>
    <t>Registrado (€)</t>
  </si>
  <si>
    <t>Diferencia (€)</t>
  </si>
  <si>
    <t>% ejecutado</t>
  </si>
  <si>
    <t>Estado</t>
  </si>
  <si>
    <t>Transporte</t>
  </si>
  <si>
    <t>Alojamiento</t>
  </si>
  <si>
    <t>Comidas</t>
  </si>
  <si>
    <t>Movilidad local</t>
  </si>
  <si>
    <t>Trabajo / conect.</t>
  </si>
  <si>
    <t>Colchón / extras</t>
  </si>
  <si>
    <t>Total</t>
  </si>
  <si>
    <t>Detalle de gastos</t>
  </si>
  <si>
    <t>Fecha</t>
  </si>
  <si>
    <t>Concepto</t>
  </si>
  <si>
    <t>Cantidad</t>
  </si>
  <si>
    <t>Coste unitario (€)</t>
  </si>
  <si>
    <t>Importe (€)</t>
  </si>
  <si>
    <t>Pago con</t>
  </si>
  <si>
    <t>Observaciones</t>
  </si>
  <si>
    <t>AVE ida</t>
  </si>
  <si>
    <t>Pagado</t>
  </si>
  <si>
    <t>Tarjeta</t>
  </si>
  <si>
    <t>Billete anticipado</t>
  </si>
  <si>
    <t>Taxi estación-hotel</t>
  </si>
  <si>
    <t/>
  </si>
  <si>
    <t>Hotel céntrico (2 noches)</t>
  </si>
  <si>
    <t>Reservado</t>
  </si>
  <si>
    <t>Tarjeta empresa</t>
  </si>
  <si>
    <t>Cancelación flexible</t>
  </si>
  <si>
    <t>Cena con cliente</t>
  </si>
  <si>
    <t>Pase diario coworking</t>
  </si>
  <si>
    <t>Impresión de dossier</t>
  </si>
  <si>
    <t>Metro y bus</t>
  </si>
  <si>
    <t>AVE vuelta</t>
  </si>
  <si>
    <t>Pendiente</t>
  </si>
  <si>
    <t>Pendiente de cargo</t>
  </si>
  <si>
    <t>eSIM de datos</t>
  </si>
  <si>
    <t>Café y desayuno</t>
  </si>
  <si>
    <t>Efectivo</t>
  </si>
  <si>
    <t>Parking reunión</t>
  </si>
  <si>
    <t>Agua y snacks</t>
  </si>
  <si>
    <t>Peaje salida ciudad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</si>
</sst>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%"/>
    <numFmt numFmtId="166" formatCode="#,##0.00\ [$€-C0A];[Red]\-#,##0.00\ [$€-C0A]"/>
  </numFmts>
  <fonts count="13" x14ac:knownFonts="1">
    <font>
      <sz val="11"/>
      <color theme="1"/>
      <name val="Calibri"/>
      <family val="2"/>
      <scheme val="minor"/>
    </font>
    <font>
      <i/>
      <sz val="10"/>
      <color rgb="FF4A4A4A"/>
      <name val="Calibri"/>
    </font>
    <font>
      <b/>
      <sz val="10"/>
      <color rgb="FFFFFFFF"/>
      <name val="Calibri"/>
    </font>
    <font>
      <b/>
      <sz val="11"/>
      <color rgb="FF666666"/>
      <name val="Calibri"/>
    </font>
    <font>
      <sz val="11"/>
      <color rgb="FF0000FF"/>
      <name val="Calibri"/>
    </font>
    <font>
      <sz val="11"/>
      <color rgb="FF000000"/>
      <name val="Calibri"/>
    </font>
    <font>
      <b/>
      <sz val="9"/>
      <color rgb="FF4A4A4A"/>
      <name val="Calibri"/>
    </font>
    <font>
      <b/>
      <sz val="15"/>
      <color rgb="FF1F1F1F"/>
      <name val="Calibri"/>
    </font>
    <font>
      <b/>
      <sz val="11"/>
      <color rgb="FFFFFFFF"/>
      <name val="Calibri"/>
    </font>
    <font>
      <b/>
      <sz val="11"/>
      <name val="Calibri"/>
    </font>
    <font>
      <sz val="9"/>
      <color rgb="FF6A5A00"/>
      <name val="Calibri"/>
    </font>
    <font>
      <b/>
      <sz val="25"/>
      <color rgb="FF1F1F1F"/>
      <name val="Calibri"/>
      <family val="2"/>
    </font>
    <font>
      <sz val="25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DDEEF5"/>
      </patternFill>
    </fill>
    <fill>
      <patternFill patternType="solid">
        <fgColor rgb="FFEEF7FB"/>
      </patternFill>
    </fill>
    <fill>
      <patternFill patternType="solid">
        <fgColor rgb="FF2F6F89"/>
      </patternFill>
    </fill>
    <fill>
      <patternFill patternType="solid">
        <fgColor rgb="FFF7FBFF"/>
      </patternFill>
    </fill>
    <fill>
      <patternFill patternType="solid">
        <fgColor rgb="FFFFFFFF"/>
      </patternFill>
    </fill>
    <fill>
      <patternFill patternType="solid">
        <fgColor rgb="FF5B9DBA"/>
      </patternFill>
    </fill>
    <fill>
      <patternFill patternType="solid">
        <fgColor rgb="FFF2F4F6"/>
      </patternFill>
    </fill>
    <fill>
      <patternFill patternType="solid">
        <fgColor rgb="FFE9EEF2"/>
      </patternFill>
    </fill>
    <fill>
      <patternFill patternType="solid">
        <fgColor rgb="FFFFF4CC"/>
      </patternFill>
    </fill>
  </fills>
  <borders count="3">
    <border>
      <left/>
      <right/>
      <top/>
      <bottom/>
      <diagonal/>
    </border>
    <border>
      <left style="thin">
        <color rgb="FFC7D0D9"/>
      </left>
      <right style="thin">
        <color rgb="FFC7D0D9"/>
      </right>
      <top style="thin">
        <color rgb="FFC7D0D9"/>
      </top>
      <bottom style="thin">
        <color rgb="FFC7D0D9"/>
      </bottom>
      <diagonal/>
    </border>
    <border>
      <left/>
      <right/>
      <top style="medium">
        <color rgb="FF2F6F89"/>
      </top>
      <bottom style="medium">
        <color rgb="FF2F6F89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6" borderId="1" xfId="0" applyFont="1" applyFill="1" applyBorder="1" applyAlignment="1">
      <alignment horizontal="left" vertical="center"/>
    </xf>
    <xf numFmtId="14" fontId="4" fillId="5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left" vertical="center"/>
    </xf>
    <xf numFmtId="166" fontId="4" fillId="5" borderId="1" xfId="0" applyNumberFormat="1" applyFont="1" applyFill="1" applyBorder="1" applyAlignment="1">
      <alignment horizontal="center" vertical="center"/>
    </xf>
    <xf numFmtId="166" fontId="0" fillId="8" borderId="1" xfId="0" applyNumberFormat="1" applyFill="1" applyBorder="1" applyAlignment="1">
      <alignment horizontal="center" vertical="center"/>
    </xf>
    <xf numFmtId="165" fontId="0" fillId="8" borderId="1" xfId="0" applyNumberForma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left" vertical="center"/>
    </xf>
    <xf numFmtId="166" fontId="0" fillId="9" borderId="1" xfId="0" applyNumberFormat="1" applyFill="1" applyBorder="1" applyAlignment="1">
      <alignment horizontal="center" vertical="center"/>
    </xf>
    <xf numFmtId="165" fontId="0" fillId="9" borderId="1" xfId="0" applyNumberForma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166" fontId="5" fillId="9" borderId="1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left"/>
    </xf>
    <xf numFmtId="166" fontId="9" fillId="3" borderId="2" xfId="0" applyNumberFormat="1" applyFont="1" applyFill="1" applyBorder="1" applyAlignment="1">
      <alignment horizontal="center" vertical="center"/>
    </xf>
    <xf numFmtId="165" fontId="9" fillId="3" borderId="2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14" fontId="4" fillId="8" borderId="1" xfId="0" applyNumberFormat="1" applyFont="1" applyFill="1" applyBorder="1" applyAlignment="1">
      <alignment vertical="center"/>
    </xf>
    <xf numFmtId="0" fontId="4" fillId="8" borderId="1" xfId="0" applyFont="1" applyFill="1" applyBorder="1" applyAlignment="1">
      <alignment vertical="center" wrapText="1"/>
    </xf>
    <xf numFmtId="0" fontId="4" fillId="8" borderId="1" xfId="0" applyFont="1" applyFill="1" applyBorder="1" applyAlignment="1">
      <alignment vertical="center"/>
    </xf>
    <xf numFmtId="166" fontId="4" fillId="8" borderId="1" xfId="0" applyNumberFormat="1" applyFont="1" applyFill="1" applyBorder="1" applyAlignment="1">
      <alignment vertical="center"/>
    </xf>
    <xf numFmtId="166" fontId="5" fillId="8" borderId="1" xfId="0" applyNumberFormat="1" applyFont="1" applyFill="1" applyBorder="1" applyAlignment="1">
      <alignment vertical="center"/>
    </xf>
    <xf numFmtId="14" fontId="4" fillId="9" borderId="1" xfId="0" applyNumberFormat="1" applyFont="1" applyFill="1" applyBorder="1" applyAlignment="1">
      <alignment vertical="center"/>
    </xf>
    <xf numFmtId="0" fontId="4" fillId="9" borderId="1" xfId="0" applyFont="1" applyFill="1" applyBorder="1" applyAlignment="1">
      <alignment vertical="center" wrapText="1"/>
    </xf>
    <xf numFmtId="0" fontId="4" fillId="9" borderId="1" xfId="0" applyFont="1" applyFill="1" applyBorder="1" applyAlignment="1">
      <alignment vertical="center"/>
    </xf>
    <xf numFmtId="166" fontId="4" fillId="9" borderId="1" xfId="0" applyNumberFormat="1" applyFont="1" applyFill="1" applyBorder="1" applyAlignment="1">
      <alignment vertical="center"/>
    </xf>
    <xf numFmtId="166" fontId="5" fillId="9" borderId="1" xfId="0" applyNumberFormat="1" applyFont="1" applyFill="1" applyBorder="1" applyAlignment="1">
      <alignment vertical="center"/>
    </xf>
    <xf numFmtId="0" fontId="4" fillId="5" borderId="1" xfId="0" applyFont="1" applyFill="1" applyBorder="1" applyAlignment="1">
      <alignment horizontal="left" vertical="center"/>
    </xf>
    <xf numFmtId="0" fontId="0" fillId="6" borderId="1" xfId="0" applyFill="1" applyBorder="1"/>
    <xf numFmtId="0" fontId="2" fillId="4" borderId="0" xfId="0" applyFont="1" applyFill="1" applyAlignment="1">
      <alignment horizontal="left" vertical="center"/>
    </xf>
    <xf numFmtId="0" fontId="0" fillId="0" borderId="0" xfId="0"/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166" fontId="7" fillId="6" borderId="1" xfId="0" applyNumberFormat="1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vertical="top" wrapText="1"/>
    </xf>
    <xf numFmtId="0" fontId="0" fillId="10" borderId="1" xfId="0" applyFill="1" applyBorder="1"/>
    <xf numFmtId="0" fontId="1" fillId="3" borderId="0" xfId="0" applyFont="1" applyFill="1" applyAlignment="1">
      <alignment horizontal="left" vertical="center"/>
    </xf>
    <xf numFmtId="0" fontId="0" fillId="3" borderId="0" xfId="0" applyFill="1"/>
    <xf numFmtId="0" fontId="11" fillId="2" borderId="0" xfId="0" applyFont="1" applyFill="1" applyAlignment="1">
      <alignment horizontal="left" vertical="center"/>
    </xf>
    <xf numFmtId="0" fontId="12" fillId="2" borderId="0" xfId="0" applyFont="1" applyFill="1"/>
  </cellXfs>
  <cellStyles count="1">
    <cellStyle name="Normal" xfId="0" builtinId="0"/>
  </cellStyles>
  <dxfs count="7">
    <dxf>
      <fill>
        <patternFill>
          <bgColor rgb="FFFFF6D8"/>
        </patternFill>
      </fill>
    </dxf>
    <dxf>
      <fill>
        <patternFill>
          <bgColor rgb="FFFDEBEC"/>
        </patternFill>
      </fill>
    </dxf>
    <dxf>
      <fill>
        <patternFill>
          <bgColor rgb="FFFDEBEC"/>
        </patternFill>
      </fill>
    </dxf>
    <dxf>
      <fill>
        <patternFill>
          <bgColor rgb="FFFFF6D8"/>
        </patternFill>
      </fill>
    </dxf>
    <dxf>
      <fill>
        <patternFill>
          <bgColor rgb="FFE8F5E9"/>
        </patternFill>
      </fill>
    </dxf>
    <dxf>
      <fill>
        <patternFill>
          <bgColor rgb="FFE8F5E9"/>
        </patternFill>
      </fill>
    </dxf>
    <dxf>
      <fill>
        <patternFill>
          <bgColor rgb="FFFDEBE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r>
              <a:rPr lang="es-ES"/>
              <a:t>Presupuesto vs gasto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'Gastos viaje'!$B$11</c:f>
              <c:strCache>
                <c:ptCount val="1"/>
                <c:pt idx="0">
                  <c:v>Presupuesto (€)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dLbl>
              <c:idx val="5"/>
              <c:layout>
                <c:manualLayout>
                  <c:x val="0.10683760683760683"/>
                  <c:y val="-2.6560424966799469E-2"/>
                </c:manualLayout>
              </c:layout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42C-4BAD-8A1C-57D041B7484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600"/>
                </a:pPr>
                <a:endParaRPr lang="es-ES"/>
              </a:p>
            </c:txPr>
            <c:showLegendKey val="1"/>
            <c:showVal val="1"/>
            <c:showCatName val="1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'Gastos viaje'!$A$12:$A$17</c:f>
              <c:strCache>
                <c:ptCount val="6"/>
                <c:pt idx="0">
                  <c:v>Transporte</c:v>
                </c:pt>
                <c:pt idx="1">
                  <c:v>Alojamiento</c:v>
                </c:pt>
                <c:pt idx="2">
                  <c:v>Comidas</c:v>
                </c:pt>
                <c:pt idx="3">
                  <c:v>Movilidad local</c:v>
                </c:pt>
                <c:pt idx="4">
                  <c:v>Trabajo / conect.</c:v>
                </c:pt>
                <c:pt idx="5">
                  <c:v>Colchón / extras</c:v>
                </c:pt>
              </c:strCache>
            </c:strRef>
          </c:cat>
          <c:val>
            <c:numRef>
              <c:f>'Gastos viaje'!$B$12:$B$17</c:f>
              <c:numCache>
                <c:formatCode>#,##0.00\ [$€-C0A];[Red]\-#,##0.00\ [$€-C0A]</c:formatCode>
                <c:ptCount val="6"/>
                <c:pt idx="0">
                  <c:v>290</c:v>
                </c:pt>
                <c:pt idx="1">
                  <c:v>420</c:v>
                </c:pt>
                <c:pt idx="2">
                  <c:v>160</c:v>
                </c:pt>
                <c:pt idx="3">
                  <c:v>60</c:v>
                </c:pt>
                <c:pt idx="4">
                  <c:v>55</c:v>
                </c:pt>
                <c:pt idx="5">
                  <c:v>98.5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2C-4BAD-8A1C-57D041B7484A}"/>
            </c:ext>
          </c:extLst>
        </c:ser>
        <c:ser>
          <c:idx val="1"/>
          <c:order val="1"/>
          <c:tx>
            <c:strRef>
              <c:f>'Gastos viaje'!$C$11</c:f>
              <c:strCache>
                <c:ptCount val="1"/>
                <c:pt idx="0">
                  <c:v>Registrado (€)</c:v>
                </c:pt>
              </c:strCache>
            </c:strRef>
          </c:tx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600"/>
                </a:pPr>
                <a:endParaRPr lang="es-ES"/>
              </a:p>
            </c:txPr>
            <c:showLegendKey val="1"/>
            <c:showVal val="1"/>
            <c:showCatName val="1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'Gastos viaje'!$A$12:$A$17</c:f>
              <c:strCache>
                <c:ptCount val="6"/>
                <c:pt idx="0">
                  <c:v>Transporte</c:v>
                </c:pt>
                <c:pt idx="1">
                  <c:v>Alojamiento</c:v>
                </c:pt>
                <c:pt idx="2">
                  <c:v>Comidas</c:v>
                </c:pt>
                <c:pt idx="3">
                  <c:v>Movilidad local</c:v>
                </c:pt>
                <c:pt idx="4">
                  <c:v>Trabajo / conect.</c:v>
                </c:pt>
                <c:pt idx="5">
                  <c:v>Colchón / extras</c:v>
                </c:pt>
              </c:strCache>
            </c:strRef>
          </c:cat>
          <c:val>
            <c:numRef>
              <c:f>'Gastos viaje'!$C$12:$C$17</c:f>
              <c:numCache>
                <c:formatCode>#,##0.00\ [$€-C0A];[Red]\-#,##0.00\ [$€-C0A]</c:formatCode>
                <c:ptCount val="6"/>
                <c:pt idx="0">
                  <c:v>153</c:v>
                </c:pt>
                <c:pt idx="1">
                  <c:v>236</c:v>
                </c:pt>
                <c:pt idx="2">
                  <c:v>87.9</c:v>
                </c:pt>
                <c:pt idx="3">
                  <c:v>27.8</c:v>
                </c:pt>
                <c:pt idx="4">
                  <c:v>46.9</c:v>
                </c:pt>
                <c:pt idx="5">
                  <c:v>18.2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2C-4BAD-8A1C-57D041B7484A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</c:dLbls>
        <c:gapWidth val="75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s-ES"/>
                  <a:t>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#,##0.00\ [$€-C0A];[Red]\-#,##0.00\ [$€-C0A]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114301</xdr:colOff>
      <xdr:row>8</xdr:row>
      <xdr:rowOff>161924</xdr:rowOff>
    </xdr:from>
    <xdr:to>
      <xdr:col>12</xdr:col>
      <xdr:colOff>590551</xdr:colOff>
      <xdr:row>18</xdr:row>
      <xdr:rowOff>76199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showGridLines="0" tabSelected="1" workbookViewId="0">
      <selection activeCell="S26" sqref="S26"/>
    </sheetView>
  </sheetViews>
  <sheetFormatPr baseColWidth="10" defaultColWidth="9.140625" defaultRowHeight="15" x14ac:dyDescent="0.25"/>
  <cols>
    <col min="1" max="1" width="12" customWidth="1"/>
    <col min="2" max="2" width="24" customWidth="1"/>
    <col min="3" max="3" width="18" customWidth="1"/>
    <col min="4" max="4" width="12" customWidth="1"/>
    <col min="5" max="5" width="9" customWidth="1"/>
    <col min="6" max="7" width="12" customWidth="1"/>
    <col min="8" max="13" width="14" customWidth="1"/>
    <col min="14" max="15" width="15" customWidth="1"/>
  </cols>
  <sheetData>
    <row r="1" spans="1:15" x14ac:dyDescent="0.25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pans="1:15" ht="33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</row>
    <row r="3" spans="1:15" x14ac:dyDescent="0.25">
      <c r="A3" s="40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</row>
    <row r="5" spans="1:15" x14ac:dyDescent="0.25">
      <c r="A5" s="33" t="s">
        <v>2</v>
      </c>
      <c r="B5" s="34"/>
      <c r="C5" s="34"/>
      <c r="D5" s="34"/>
      <c r="E5" s="34"/>
      <c r="F5" s="34"/>
      <c r="H5" s="35" t="s">
        <v>3</v>
      </c>
      <c r="I5" s="36"/>
      <c r="J5" s="35" t="s">
        <v>4</v>
      </c>
      <c r="K5" s="36"/>
      <c r="L5" s="35" t="s">
        <v>5</v>
      </c>
      <c r="M5" s="36"/>
      <c r="N5" s="35" t="s">
        <v>6</v>
      </c>
      <c r="O5" s="36"/>
    </row>
    <row r="6" spans="1:15" x14ac:dyDescent="0.25">
      <c r="A6" s="1" t="s">
        <v>7</v>
      </c>
      <c r="B6" s="31" t="s">
        <v>8</v>
      </c>
      <c r="C6" s="32"/>
      <c r="D6" s="1" t="s">
        <v>9</v>
      </c>
      <c r="E6" s="31" t="s">
        <v>10</v>
      </c>
      <c r="F6" s="32"/>
      <c r="H6" s="37">
        <f>B18</f>
        <v>1083.5</v>
      </c>
      <c r="I6" s="32"/>
      <c r="J6" s="37">
        <f>C18</f>
        <v>569.80000000000007</v>
      </c>
      <c r="K6" s="32"/>
      <c r="L6" s="37">
        <f>SUMIF($D$23:$D$60,"Pendiente",$G$23:$G$60)+SUMIF($D$23:$D$60,"Reservado",$G$23:$G$60)</f>
        <v>323.7</v>
      </c>
      <c r="M6" s="32"/>
      <c r="N6" s="37">
        <f>D18</f>
        <v>513.69999999999993</v>
      </c>
      <c r="O6" s="32"/>
    </row>
    <row r="7" spans="1:15" x14ac:dyDescent="0.25">
      <c r="A7" s="1" t="s">
        <v>11</v>
      </c>
      <c r="B7" s="2">
        <v>46154</v>
      </c>
      <c r="C7" s="1" t="s">
        <v>12</v>
      </c>
      <c r="D7" s="2">
        <v>46156</v>
      </c>
      <c r="E7" s="1" t="s">
        <v>13</v>
      </c>
      <c r="F7" s="3">
        <f>D7-B7+1</f>
        <v>3</v>
      </c>
      <c r="H7" s="32"/>
      <c r="I7" s="32"/>
      <c r="J7" s="32"/>
      <c r="K7" s="32"/>
      <c r="L7" s="32"/>
      <c r="M7" s="32"/>
      <c r="N7" s="32"/>
      <c r="O7" s="32"/>
    </row>
    <row r="8" spans="1:15" x14ac:dyDescent="0.25">
      <c r="A8" s="1" t="s">
        <v>14</v>
      </c>
      <c r="B8" s="4">
        <v>1</v>
      </c>
      <c r="C8" s="1" t="s">
        <v>15</v>
      </c>
      <c r="D8" s="5">
        <v>0.1</v>
      </c>
      <c r="E8" s="1" t="s">
        <v>16</v>
      </c>
      <c r="F8" s="4" t="s">
        <v>17</v>
      </c>
    </row>
    <row r="10" spans="1:15" x14ac:dyDescent="0.25">
      <c r="A10" s="33" t="s">
        <v>18</v>
      </c>
      <c r="B10" s="34"/>
      <c r="C10" s="34"/>
      <c r="D10" s="34"/>
      <c r="E10" s="34"/>
      <c r="F10" s="34"/>
      <c r="N10" s="38" t="s">
        <v>19</v>
      </c>
      <c r="O10" s="39"/>
    </row>
    <row r="11" spans="1:15" ht="45" x14ac:dyDescent="0.2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 t="s">
        <v>25</v>
      </c>
      <c r="N11" s="39"/>
      <c r="O11" s="39"/>
    </row>
    <row r="12" spans="1:15" x14ac:dyDescent="0.25">
      <c r="A12" s="7" t="s">
        <v>26</v>
      </c>
      <c r="B12" s="8">
        <v>290</v>
      </c>
      <c r="C12" s="9">
        <f t="shared" ref="C12:C17" si="0">SUMIF($C$23:$C$60,$A12,$G$23:$G$60)</f>
        <v>153</v>
      </c>
      <c r="D12" s="9">
        <f t="shared" ref="D12:D18" si="1">B12-C12</f>
        <v>137</v>
      </c>
      <c r="E12" s="10">
        <f t="shared" ref="E12:E18" si="2">IF(B12=0,0,C12/B12)</f>
        <v>0.52758620689655178</v>
      </c>
      <c r="F12" s="11" t="str">
        <f t="shared" ref="F12:F18" si="3">IF(D12&lt;0,"Superado",IF(E12&gt;0.85,"Vigilar","En rango"))</f>
        <v>En rango</v>
      </c>
      <c r="N12" s="39"/>
      <c r="O12" s="39"/>
    </row>
    <row r="13" spans="1:15" x14ac:dyDescent="0.25">
      <c r="A13" s="12" t="s">
        <v>27</v>
      </c>
      <c r="B13" s="8">
        <v>420</v>
      </c>
      <c r="C13" s="13">
        <f t="shared" si="0"/>
        <v>236</v>
      </c>
      <c r="D13" s="13">
        <f t="shared" si="1"/>
        <v>184</v>
      </c>
      <c r="E13" s="14">
        <f t="shared" si="2"/>
        <v>0.56190476190476191</v>
      </c>
      <c r="F13" s="15" t="str">
        <f t="shared" si="3"/>
        <v>En rango</v>
      </c>
      <c r="N13" s="39"/>
      <c r="O13" s="39"/>
    </row>
    <row r="14" spans="1:15" x14ac:dyDescent="0.25">
      <c r="A14" s="7" t="s">
        <v>28</v>
      </c>
      <c r="B14" s="8">
        <v>160</v>
      </c>
      <c r="C14" s="9">
        <f t="shared" si="0"/>
        <v>87.9</v>
      </c>
      <c r="D14" s="9">
        <f t="shared" si="1"/>
        <v>72.099999999999994</v>
      </c>
      <c r="E14" s="10">
        <f t="shared" si="2"/>
        <v>0.54937500000000006</v>
      </c>
      <c r="F14" s="11" t="str">
        <f t="shared" si="3"/>
        <v>En rango</v>
      </c>
      <c r="N14" s="39"/>
      <c r="O14" s="39"/>
    </row>
    <row r="15" spans="1:15" x14ac:dyDescent="0.25">
      <c r="A15" s="12" t="s">
        <v>29</v>
      </c>
      <c r="B15" s="8">
        <v>60</v>
      </c>
      <c r="C15" s="13">
        <f t="shared" si="0"/>
        <v>27.8</v>
      </c>
      <c r="D15" s="13">
        <f t="shared" si="1"/>
        <v>32.200000000000003</v>
      </c>
      <c r="E15" s="14">
        <f t="shared" si="2"/>
        <v>0.46333333333333332</v>
      </c>
      <c r="F15" s="15" t="str">
        <f t="shared" si="3"/>
        <v>En rango</v>
      </c>
      <c r="N15" s="39"/>
      <c r="O15" s="39"/>
    </row>
    <row r="16" spans="1:15" x14ac:dyDescent="0.25">
      <c r="A16" s="7" t="s">
        <v>30</v>
      </c>
      <c r="B16" s="8">
        <v>55</v>
      </c>
      <c r="C16" s="9">
        <f t="shared" si="0"/>
        <v>46.9</v>
      </c>
      <c r="D16" s="9">
        <f t="shared" si="1"/>
        <v>8.1000000000000014</v>
      </c>
      <c r="E16" s="10">
        <f t="shared" si="2"/>
        <v>0.85272727272727267</v>
      </c>
      <c r="F16" s="11" t="str">
        <f t="shared" si="3"/>
        <v>Vigilar</v>
      </c>
      <c r="N16" s="39"/>
      <c r="O16" s="39"/>
    </row>
    <row r="17" spans="1:15" x14ac:dyDescent="0.25">
      <c r="A17" s="12" t="s">
        <v>31</v>
      </c>
      <c r="B17" s="16">
        <f>ROUND(SUM(B12:B16)*$D$8,2)</f>
        <v>98.5</v>
      </c>
      <c r="C17" s="13">
        <f t="shared" si="0"/>
        <v>18.2</v>
      </c>
      <c r="D17" s="13">
        <f t="shared" si="1"/>
        <v>80.3</v>
      </c>
      <c r="E17" s="14">
        <f t="shared" si="2"/>
        <v>0.18477157360406091</v>
      </c>
      <c r="F17" s="15" t="str">
        <f t="shared" si="3"/>
        <v>En rango</v>
      </c>
      <c r="N17" s="39"/>
      <c r="O17" s="39"/>
    </row>
    <row r="18" spans="1:15" x14ac:dyDescent="0.25">
      <c r="A18" s="17" t="s">
        <v>32</v>
      </c>
      <c r="B18" s="18">
        <f>SUM(B12:B17)</f>
        <v>1083.5</v>
      </c>
      <c r="C18" s="18">
        <f>SUM(C12:C17)</f>
        <v>569.80000000000007</v>
      </c>
      <c r="D18" s="18">
        <f t="shared" si="1"/>
        <v>513.69999999999993</v>
      </c>
      <c r="E18" s="19">
        <f t="shared" si="2"/>
        <v>0.52588832487309656</v>
      </c>
      <c r="F18" s="20" t="str">
        <f t="shared" si="3"/>
        <v>En rango</v>
      </c>
      <c r="N18" s="39"/>
      <c r="O18" s="39"/>
    </row>
    <row r="21" spans="1:15" x14ac:dyDescent="0.25">
      <c r="A21" s="33" t="s">
        <v>33</v>
      </c>
      <c r="B21" s="34"/>
      <c r="C21" s="34"/>
      <c r="D21" s="34"/>
      <c r="E21" s="34"/>
      <c r="F21" s="34"/>
      <c r="G21" s="34"/>
      <c r="H21" s="34"/>
      <c r="I21" s="34"/>
    </row>
    <row r="22" spans="1:15" ht="30" x14ac:dyDescent="0.25">
      <c r="A22" s="6" t="s">
        <v>34</v>
      </c>
      <c r="B22" s="6" t="s">
        <v>35</v>
      </c>
      <c r="C22" s="6" t="s">
        <v>20</v>
      </c>
      <c r="D22" s="6" t="s">
        <v>25</v>
      </c>
      <c r="E22" s="6" t="s">
        <v>36</v>
      </c>
      <c r="F22" s="6" t="s">
        <v>37</v>
      </c>
      <c r="G22" s="6" t="s">
        <v>38</v>
      </c>
      <c r="H22" s="6" t="s">
        <v>39</v>
      </c>
      <c r="I22" s="6" t="s">
        <v>40</v>
      </c>
    </row>
    <row r="23" spans="1:15" ht="30" x14ac:dyDescent="0.25">
      <c r="A23" s="21">
        <v>46154</v>
      </c>
      <c r="B23" s="22" t="s">
        <v>41</v>
      </c>
      <c r="C23" s="23" t="s">
        <v>26</v>
      </c>
      <c r="D23" s="23" t="s">
        <v>42</v>
      </c>
      <c r="E23" s="23">
        <v>1</v>
      </c>
      <c r="F23" s="24">
        <v>74</v>
      </c>
      <c r="G23" s="25">
        <f t="shared" ref="G23:G60" si="4">IF(COUNTA(E23:F23)&lt;2,"",E23*F23)</f>
        <v>74</v>
      </c>
      <c r="H23" s="23" t="s">
        <v>43</v>
      </c>
      <c r="I23" s="22" t="s">
        <v>44</v>
      </c>
    </row>
    <row r="24" spans="1:15" x14ac:dyDescent="0.25">
      <c r="A24" s="26">
        <v>46154</v>
      </c>
      <c r="B24" s="27" t="s">
        <v>45</v>
      </c>
      <c r="C24" s="28" t="s">
        <v>29</v>
      </c>
      <c r="D24" s="28" t="s">
        <v>42</v>
      </c>
      <c r="E24" s="28">
        <v>1</v>
      </c>
      <c r="F24" s="29">
        <v>21.5</v>
      </c>
      <c r="G24" s="30">
        <f t="shared" si="4"/>
        <v>21.5</v>
      </c>
      <c r="H24" s="28" t="s">
        <v>43</v>
      </c>
      <c r="I24" s="27" t="s">
        <v>46</v>
      </c>
    </row>
    <row r="25" spans="1:15" ht="30" x14ac:dyDescent="0.25">
      <c r="A25" s="21">
        <v>46154</v>
      </c>
      <c r="B25" s="22" t="s">
        <v>47</v>
      </c>
      <c r="C25" s="23" t="s">
        <v>27</v>
      </c>
      <c r="D25" s="23" t="s">
        <v>48</v>
      </c>
      <c r="E25" s="23">
        <v>2</v>
      </c>
      <c r="F25" s="24">
        <v>118</v>
      </c>
      <c r="G25" s="25">
        <f t="shared" si="4"/>
        <v>236</v>
      </c>
      <c r="H25" s="23" t="s">
        <v>49</v>
      </c>
      <c r="I25" s="22" t="s">
        <v>50</v>
      </c>
    </row>
    <row r="26" spans="1:15" x14ac:dyDescent="0.25">
      <c r="A26" s="26">
        <v>46154</v>
      </c>
      <c r="B26" s="27" t="s">
        <v>51</v>
      </c>
      <c r="C26" s="28" t="s">
        <v>28</v>
      </c>
      <c r="D26" s="28" t="s">
        <v>42</v>
      </c>
      <c r="E26" s="28">
        <v>2</v>
      </c>
      <c r="F26" s="29">
        <v>34</v>
      </c>
      <c r="G26" s="30">
        <f t="shared" si="4"/>
        <v>68</v>
      </c>
      <c r="H26" s="28" t="s">
        <v>43</v>
      </c>
      <c r="I26" s="27" t="s">
        <v>46</v>
      </c>
    </row>
    <row r="27" spans="1:15" x14ac:dyDescent="0.25">
      <c r="A27" s="21">
        <v>46155</v>
      </c>
      <c r="B27" s="22" t="s">
        <v>52</v>
      </c>
      <c r="C27" s="23" t="s">
        <v>30</v>
      </c>
      <c r="D27" s="23" t="s">
        <v>42</v>
      </c>
      <c r="E27" s="23">
        <v>1</v>
      </c>
      <c r="F27" s="24">
        <v>18</v>
      </c>
      <c r="G27" s="25">
        <f t="shared" si="4"/>
        <v>18</v>
      </c>
      <c r="H27" s="23" t="s">
        <v>43</v>
      </c>
      <c r="I27" s="22" t="s">
        <v>46</v>
      </c>
    </row>
    <row r="28" spans="1:15" x14ac:dyDescent="0.25">
      <c r="A28" s="26">
        <v>46155</v>
      </c>
      <c r="B28" s="27" t="s">
        <v>53</v>
      </c>
      <c r="C28" s="28" t="s">
        <v>30</v>
      </c>
      <c r="D28" s="28" t="s">
        <v>42</v>
      </c>
      <c r="E28" s="28">
        <v>1</v>
      </c>
      <c r="F28" s="29">
        <v>16</v>
      </c>
      <c r="G28" s="30">
        <f t="shared" si="4"/>
        <v>16</v>
      </c>
      <c r="H28" s="28" t="s">
        <v>43</v>
      </c>
      <c r="I28" s="27" t="s">
        <v>46</v>
      </c>
    </row>
    <row r="29" spans="1:15" x14ac:dyDescent="0.25">
      <c r="A29" s="21">
        <v>46155</v>
      </c>
      <c r="B29" s="22" t="s">
        <v>54</v>
      </c>
      <c r="C29" s="23" t="s">
        <v>29</v>
      </c>
      <c r="D29" s="23" t="s">
        <v>42</v>
      </c>
      <c r="E29" s="23">
        <v>3</v>
      </c>
      <c r="F29" s="24">
        <v>2.1</v>
      </c>
      <c r="G29" s="25">
        <f t="shared" si="4"/>
        <v>6.3000000000000007</v>
      </c>
      <c r="H29" s="23" t="s">
        <v>43</v>
      </c>
      <c r="I29" s="22" t="s">
        <v>46</v>
      </c>
    </row>
    <row r="30" spans="1:15" ht="30" x14ac:dyDescent="0.25">
      <c r="A30" s="26">
        <v>46156</v>
      </c>
      <c r="B30" s="27" t="s">
        <v>55</v>
      </c>
      <c r="C30" s="28" t="s">
        <v>26</v>
      </c>
      <c r="D30" s="28" t="s">
        <v>56</v>
      </c>
      <c r="E30" s="28">
        <v>1</v>
      </c>
      <c r="F30" s="29">
        <v>79</v>
      </c>
      <c r="G30" s="30">
        <f t="shared" si="4"/>
        <v>79</v>
      </c>
      <c r="H30" s="28" t="s">
        <v>43</v>
      </c>
      <c r="I30" s="27" t="s">
        <v>57</v>
      </c>
    </row>
    <row r="31" spans="1:15" x14ac:dyDescent="0.25">
      <c r="A31" s="21">
        <v>46156</v>
      </c>
      <c r="B31" s="22" t="s">
        <v>58</v>
      </c>
      <c r="C31" s="23" t="s">
        <v>30</v>
      </c>
      <c r="D31" s="23" t="s">
        <v>42</v>
      </c>
      <c r="E31" s="23">
        <v>1</v>
      </c>
      <c r="F31" s="24">
        <v>12.9</v>
      </c>
      <c r="G31" s="25">
        <f t="shared" si="4"/>
        <v>12.9</v>
      </c>
      <c r="H31" s="23" t="s">
        <v>43</v>
      </c>
      <c r="I31" s="22" t="s">
        <v>46</v>
      </c>
    </row>
    <row r="32" spans="1:15" x14ac:dyDescent="0.25">
      <c r="A32" s="26">
        <v>46156</v>
      </c>
      <c r="B32" s="27" t="s">
        <v>59</v>
      </c>
      <c r="C32" s="28" t="s">
        <v>28</v>
      </c>
      <c r="D32" s="28" t="s">
        <v>42</v>
      </c>
      <c r="E32" s="28">
        <v>2</v>
      </c>
      <c r="F32" s="29">
        <v>6.5</v>
      </c>
      <c r="G32" s="30">
        <f t="shared" si="4"/>
        <v>13</v>
      </c>
      <c r="H32" s="28" t="s">
        <v>60</v>
      </c>
      <c r="I32" s="27" t="s">
        <v>46</v>
      </c>
    </row>
    <row r="33" spans="1:9" x14ac:dyDescent="0.25">
      <c r="A33" s="21">
        <v>46156</v>
      </c>
      <c r="B33" s="22" t="s">
        <v>61</v>
      </c>
      <c r="C33" s="23" t="s">
        <v>31</v>
      </c>
      <c r="D33" s="23" t="s">
        <v>42</v>
      </c>
      <c r="E33" s="23">
        <v>1</v>
      </c>
      <c r="F33" s="24">
        <v>9.5</v>
      </c>
      <c r="G33" s="25">
        <f t="shared" si="4"/>
        <v>9.5</v>
      </c>
      <c r="H33" s="23" t="s">
        <v>43</v>
      </c>
      <c r="I33" s="22" t="s">
        <v>46</v>
      </c>
    </row>
    <row r="34" spans="1:9" x14ac:dyDescent="0.25">
      <c r="A34" s="26">
        <v>46156</v>
      </c>
      <c r="B34" s="27" t="s">
        <v>62</v>
      </c>
      <c r="C34" s="28" t="s">
        <v>28</v>
      </c>
      <c r="D34" s="28" t="s">
        <v>42</v>
      </c>
      <c r="E34" s="28">
        <v>3</v>
      </c>
      <c r="F34" s="29">
        <v>2.2999999999999998</v>
      </c>
      <c r="G34" s="30">
        <f t="shared" si="4"/>
        <v>6.8999999999999995</v>
      </c>
      <c r="H34" s="28" t="s">
        <v>60</v>
      </c>
      <c r="I34" s="27" t="s">
        <v>46</v>
      </c>
    </row>
    <row r="35" spans="1:9" x14ac:dyDescent="0.25">
      <c r="A35" s="21">
        <v>46156</v>
      </c>
      <c r="B35" s="22" t="s">
        <v>63</v>
      </c>
      <c r="C35" s="23" t="s">
        <v>31</v>
      </c>
      <c r="D35" s="23" t="s">
        <v>56</v>
      </c>
      <c r="E35" s="23">
        <v>1</v>
      </c>
      <c r="F35" s="24">
        <v>8.6999999999999993</v>
      </c>
      <c r="G35" s="25">
        <f t="shared" si="4"/>
        <v>8.6999999999999993</v>
      </c>
      <c r="H35" s="23" t="s">
        <v>43</v>
      </c>
      <c r="I35" s="22" t="s">
        <v>46</v>
      </c>
    </row>
    <row r="36" spans="1:9" x14ac:dyDescent="0.25">
      <c r="A36" s="26"/>
      <c r="B36" s="27"/>
      <c r="C36" s="28"/>
      <c r="D36" s="28"/>
      <c r="E36" s="28"/>
      <c r="F36" s="29"/>
      <c r="G36" s="30" t="str">
        <f t="shared" si="4"/>
        <v/>
      </c>
      <c r="H36" s="28"/>
      <c r="I36" s="27"/>
    </row>
    <row r="37" spans="1:9" x14ac:dyDescent="0.25">
      <c r="A37" s="21"/>
      <c r="B37" s="22"/>
      <c r="C37" s="23"/>
      <c r="D37" s="23"/>
      <c r="E37" s="23"/>
      <c r="F37" s="24"/>
      <c r="G37" s="25" t="str">
        <f t="shared" si="4"/>
        <v/>
      </c>
      <c r="H37" s="23"/>
      <c r="I37" s="22"/>
    </row>
    <row r="38" spans="1:9" x14ac:dyDescent="0.25">
      <c r="A38" s="26"/>
      <c r="B38" s="27"/>
      <c r="C38" s="28"/>
      <c r="D38" s="28"/>
      <c r="E38" s="28"/>
      <c r="F38" s="29"/>
      <c r="G38" s="30" t="str">
        <f t="shared" si="4"/>
        <v/>
      </c>
      <c r="H38" s="28"/>
      <c r="I38" s="27"/>
    </row>
    <row r="39" spans="1:9" x14ac:dyDescent="0.25">
      <c r="A39" s="21"/>
      <c r="B39" s="22"/>
      <c r="C39" s="23"/>
      <c r="D39" s="23"/>
      <c r="E39" s="23"/>
      <c r="F39" s="24"/>
      <c r="G39" s="25" t="str">
        <f t="shared" si="4"/>
        <v/>
      </c>
      <c r="H39" s="23"/>
      <c r="I39" s="22"/>
    </row>
    <row r="40" spans="1:9" x14ac:dyDescent="0.25">
      <c r="A40" s="26"/>
      <c r="B40" s="27"/>
      <c r="C40" s="28"/>
      <c r="D40" s="28"/>
      <c r="E40" s="28"/>
      <c r="F40" s="29"/>
      <c r="G40" s="30" t="str">
        <f t="shared" si="4"/>
        <v/>
      </c>
      <c r="H40" s="28"/>
      <c r="I40" s="27"/>
    </row>
    <row r="41" spans="1:9" x14ac:dyDescent="0.25">
      <c r="A41" s="21"/>
      <c r="B41" s="22"/>
      <c r="C41" s="23"/>
      <c r="D41" s="23"/>
      <c r="E41" s="23"/>
      <c r="F41" s="24"/>
      <c r="G41" s="25" t="str">
        <f t="shared" si="4"/>
        <v/>
      </c>
      <c r="H41" s="23"/>
      <c r="I41" s="22"/>
    </row>
    <row r="42" spans="1:9" x14ac:dyDescent="0.25">
      <c r="A42" s="26"/>
      <c r="B42" s="27"/>
      <c r="C42" s="28"/>
      <c r="D42" s="28"/>
      <c r="E42" s="28"/>
      <c r="F42" s="29"/>
      <c r="G42" s="30" t="str">
        <f t="shared" si="4"/>
        <v/>
      </c>
      <c r="H42" s="28"/>
      <c r="I42" s="27"/>
    </row>
    <row r="43" spans="1:9" x14ac:dyDescent="0.25">
      <c r="A43" s="21"/>
      <c r="B43" s="22"/>
      <c r="C43" s="23"/>
      <c r="D43" s="23"/>
      <c r="E43" s="23"/>
      <c r="F43" s="24"/>
      <c r="G43" s="25" t="str">
        <f t="shared" si="4"/>
        <v/>
      </c>
      <c r="H43" s="23"/>
      <c r="I43" s="22"/>
    </row>
    <row r="44" spans="1:9" x14ac:dyDescent="0.25">
      <c r="A44" s="26"/>
      <c r="B44" s="27"/>
      <c r="C44" s="28"/>
      <c r="D44" s="28"/>
      <c r="E44" s="28"/>
      <c r="F44" s="29"/>
      <c r="G44" s="30" t="str">
        <f t="shared" si="4"/>
        <v/>
      </c>
      <c r="H44" s="28"/>
      <c r="I44" s="27"/>
    </row>
    <row r="45" spans="1:9" x14ac:dyDescent="0.25">
      <c r="A45" s="21"/>
      <c r="B45" s="22"/>
      <c r="C45" s="23"/>
      <c r="D45" s="23"/>
      <c r="E45" s="23"/>
      <c r="F45" s="24"/>
      <c r="G45" s="25" t="str">
        <f t="shared" si="4"/>
        <v/>
      </c>
      <c r="H45" s="23"/>
      <c r="I45" s="22"/>
    </row>
    <row r="46" spans="1:9" x14ac:dyDescent="0.25">
      <c r="A46" s="26"/>
      <c r="B46" s="27"/>
      <c r="C46" s="28"/>
      <c r="D46" s="28"/>
      <c r="E46" s="28"/>
      <c r="F46" s="29"/>
      <c r="G46" s="30" t="str">
        <f t="shared" si="4"/>
        <v/>
      </c>
      <c r="H46" s="28"/>
      <c r="I46" s="27"/>
    </row>
    <row r="47" spans="1:9" x14ac:dyDescent="0.25">
      <c r="A47" s="21"/>
      <c r="B47" s="22"/>
      <c r="C47" s="23"/>
      <c r="D47" s="23"/>
      <c r="E47" s="23"/>
      <c r="F47" s="24"/>
      <c r="G47" s="25" t="str">
        <f t="shared" si="4"/>
        <v/>
      </c>
      <c r="H47" s="23"/>
      <c r="I47" s="22"/>
    </row>
    <row r="48" spans="1:9" x14ac:dyDescent="0.25">
      <c r="A48" s="26"/>
      <c r="B48" s="27"/>
      <c r="C48" s="28"/>
      <c r="D48" s="28"/>
      <c r="E48" s="28"/>
      <c r="F48" s="29"/>
      <c r="G48" s="30" t="str">
        <f t="shared" si="4"/>
        <v/>
      </c>
      <c r="H48" s="28"/>
      <c r="I48" s="27"/>
    </row>
    <row r="49" spans="1:9" x14ac:dyDescent="0.25">
      <c r="A49" s="21"/>
      <c r="B49" s="22"/>
      <c r="C49" s="23"/>
      <c r="D49" s="23"/>
      <c r="E49" s="23"/>
      <c r="F49" s="24"/>
      <c r="G49" s="25" t="str">
        <f t="shared" si="4"/>
        <v/>
      </c>
      <c r="H49" s="23"/>
      <c r="I49" s="22"/>
    </row>
    <row r="50" spans="1:9" x14ac:dyDescent="0.25">
      <c r="A50" s="26"/>
      <c r="B50" s="27"/>
      <c r="C50" s="28"/>
      <c r="D50" s="28"/>
      <c r="E50" s="28"/>
      <c r="F50" s="29"/>
      <c r="G50" s="30" t="str">
        <f t="shared" si="4"/>
        <v/>
      </c>
      <c r="H50" s="28"/>
      <c r="I50" s="27"/>
    </row>
    <row r="51" spans="1:9" x14ac:dyDescent="0.25">
      <c r="A51" s="21"/>
      <c r="B51" s="22"/>
      <c r="C51" s="23"/>
      <c r="D51" s="23"/>
      <c r="E51" s="23"/>
      <c r="F51" s="24"/>
      <c r="G51" s="25" t="str">
        <f t="shared" si="4"/>
        <v/>
      </c>
      <c r="H51" s="23"/>
      <c r="I51" s="22"/>
    </row>
    <row r="52" spans="1:9" x14ac:dyDescent="0.25">
      <c r="A52" s="26"/>
      <c r="B52" s="27"/>
      <c r="C52" s="28"/>
      <c r="D52" s="28"/>
      <c r="E52" s="28"/>
      <c r="F52" s="29"/>
      <c r="G52" s="30" t="str">
        <f t="shared" si="4"/>
        <v/>
      </c>
      <c r="H52" s="28"/>
      <c r="I52" s="27"/>
    </row>
    <row r="53" spans="1:9" x14ac:dyDescent="0.25">
      <c r="A53" s="21"/>
      <c r="B53" s="22"/>
      <c r="C53" s="23"/>
      <c r="D53" s="23"/>
      <c r="E53" s="23"/>
      <c r="F53" s="24"/>
      <c r="G53" s="25" t="str">
        <f t="shared" si="4"/>
        <v/>
      </c>
      <c r="H53" s="23"/>
      <c r="I53" s="22"/>
    </row>
    <row r="54" spans="1:9" x14ac:dyDescent="0.25">
      <c r="A54" s="26"/>
      <c r="B54" s="27"/>
      <c r="C54" s="28"/>
      <c r="D54" s="28"/>
      <c r="E54" s="28"/>
      <c r="F54" s="29"/>
      <c r="G54" s="30" t="str">
        <f t="shared" si="4"/>
        <v/>
      </c>
      <c r="H54" s="28"/>
      <c r="I54" s="27"/>
    </row>
    <row r="55" spans="1:9" x14ac:dyDescent="0.25">
      <c r="A55" s="21"/>
      <c r="B55" s="22"/>
      <c r="C55" s="23"/>
      <c r="D55" s="23"/>
      <c r="E55" s="23"/>
      <c r="F55" s="24"/>
      <c r="G55" s="25" t="str">
        <f t="shared" si="4"/>
        <v/>
      </c>
      <c r="H55" s="23"/>
      <c r="I55" s="22"/>
    </row>
    <row r="56" spans="1:9" x14ac:dyDescent="0.25">
      <c r="A56" s="26"/>
      <c r="B56" s="27"/>
      <c r="C56" s="28"/>
      <c r="D56" s="28"/>
      <c r="E56" s="28"/>
      <c r="F56" s="29"/>
      <c r="G56" s="30" t="str">
        <f t="shared" si="4"/>
        <v/>
      </c>
      <c r="H56" s="28"/>
      <c r="I56" s="27"/>
    </row>
    <row r="57" spans="1:9" x14ac:dyDescent="0.25">
      <c r="A57" s="21"/>
      <c r="B57" s="22"/>
      <c r="C57" s="23"/>
      <c r="D57" s="23"/>
      <c r="E57" s="23"/>
      <c r="F57" s="24"/>
      <c r="G57" s="25" t="str">
        <f t="shared" si="4"/>
        <v/>
      </c>
      <c r="H57" s="23"/>
      <c r="I57" s="22"/>
    </row>
    <row r="58" spans="1:9" x14ac:dyDescent="0.25">
      <c r="A58" s="26"/>
      <c r="B58" s="27"/>
      <c r="C58" s="28"/>
      <c r="D58" s="28"/>
      <c r="E58" s="28"/>
      <c r="F58" s="29"/>
      <c r="G58" s="30" t="str">
        <f t="shared" si="4"/>
        <v/>
      </c>
      <c r="H58" s="28"/>
      <c r="I58" s="27"/>
    </row>
    <row r="59" spans="1:9" x14ac:dyDescent="0.25">
      <c r="A59" s="21"/>
      <c r="B59" s="22"/>
      <c r="C59" s="23"/>
      <c r="D59" s="23"/>
      <c r="E59" s="23"/>
      <c r="F59" s="24"/>
      <c r="G59" s="25" t="str">
        <f t="shared" si="4"/>
        <v/>
      </c>
      <c r="H59" s="23"/>
      <c r="I59" s="22"/>
    </row>
    <row r="60" spans="1:9" x14ac:dyDescent="0.25">
      <c r="A60" s="26"/>
      <c r="B60" s="27"/>
      <c r="C60" s="28"/>
      <c r="D60" s="28"/>
      <c r="E60" s="28"/>
      <c r="F60" s="29"/>
      <c r="G60" s="30" t="str">
        <f t="shared" si="4"/>
        <v/>
      </c>
      <c r="H60" s="28"/>
      <c r="I60" s="27"/>
    </row>
  </sheetData>
  <mergeCells count="16">
    <mergeCell ref="A1:O2"/>
    <mergeCell ref="H5:I5"/>
    <mergeCell ref="L5:M5"/>
    <mergeCell ref="N10:O18"/>
    <mergeCell ref="N5:O5"/>
    <mergeCell ref="A3:O3"/>
    <mergeCell ref="A21:I21"/>
    <mergeCell ref="L6:M7"/>
    <mergeCell ref="A5:F5"/>
    <mergeCell ref="J6:K7"/>
    <mergeCell ref="N6:O7"/>
    <mergeCell ref="B6:C6"/>
    <mergeCell ref="E6:F6"/>
    <mergeCell ref="A10:F10"/>
    <mergeCell ref="J5:K5"/>
    <mergeCell ref="H6:I7"/>
  </mergeCells>
  <conditionalFormatting sqref="D12:D18">
    <cfRule type="cellIs" dxfId="6" priority="1" operator="lessThan">
      <formula>0</formula>
    </cfRule>
    <cfRule type="cellIs" dxfId="5" priority="2" operator="greaterThanOrEqual">
      <formula>0</formula>
    </cfRule>
  </conditionalFormatting>
  <conditionalFormatting sqref="D23:D60">
    <cfRule type="expression" dxfId="4" priority="5">
      <formula>$D23="Pagado"</formula>
    </cfRule>
    <cfRule type="expression" dxfId="3" priority="6">
      <formula>$D23="Reservado"</formula>
    </cfRule>
    <cfRule type="expression" dxfId="2" priority="7">
      <formula>$D23="Pendiente"</formula>
    </cfRule>
  </conditionalFormatting>
  <conditionalFormatting sqref="E12:E18">
    <cfRule type="cellIs" dxfId="1" priority="3" operator="greaterThan">
      <formula>1</formula>
    </cfRule>
    <cfRule type="cellIs" dxfId="0" priority="4" operator="between">
      <formula>0.85</formula>
      <formula>1</formula>
    </cfRule>
  </conditionalFormatting>
  <dataValidations count="3">
    <dataValidation type="list" allowBlank="1" sqref="C23:C60" xr:uid="{00000000-0002-0000-0000-000000000000}">
      <formula1>"Transporte,Alojamiento,Comidas,Movilidad local,Trabajo / conect.,Colchón / extras"</formula1>
    </dataValidation>
    <dataValidation type="list" allowBlank="1" sqref="D23:D60" xr:uid="{00000000-0002-0000-0000-000001000000}">
      <formula1>"Pagado,Reservado,Pendiente"</formula1>
    </dataValidation>
    <dataValidation type="list" allowBlank="1" sqref="H23:H60" xr:uid="{00000000-0002-0000-0000-000002000000}">
      <formula1>"Tarjeta,Tarjeta empresa,Efectivo,Transferencia"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Gastos viaje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2026-04-02T06:30:20Z</dcterms:modified>
</cp:coreProperties>
</file>