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vml" ContentType="application/vnd.openxmlformats-officedocument.vmlDrawing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tables/table1.xml" ContentType="application/vnd.openxmlformats-officedocument.spreadsheetml.table+xml"/>
  <Override PartName="/xl/persons/person.xml" ContentType="application/vnd.ms-excel.person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8f6e0d1d705455f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Control facturas" sheetId="1" r:id="R5b0c86b529564322"/>
  </x:sheets>
  <x:definedNames>
    <x:definedName name="_xlnm.Print_Titles" localSheetId="0">'Control facturas'!$16:$16</x:definedName>
  </x:definedNames>
</x:workbook>
</file>

<file path=xl/comments1.xml><?xml version="1.0" encoding="utf-8"?>
<x:comments xmlns:x="http://schemas.openxmlformats.org/spreadsheetml/2006/main">
  <x:authors>
    <x:author>OpenAI</x:author>
  </x:authors>
  <x:commentList>
    <x:comment ref="A16" authorId="0">
      <x:text>
        <x:r>
          <x:t>Rellena preferentemente las columnas con fondo azul. Las demás se calculan automáticamente.</x:t>
        </x:r>
      </x:text>
    </x:comment>
  </x:commentList>
</x:comments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4">
    <x:numFmt numFmtId="164" formatCode="dd/mm/yyyy"/>
    <x:numFmt numFmtId="165" formatCode="€ #,##0.00;[Red](€ #,##0.00);-"/>
    <x:numFmt numFmtId="166" formatCode="yyyy-mm-dd"/>
    <x:numFmt numFmtId="167" formatCode="0;[Red]-0;-"/>
  </x:numFmts>
  <x:fonts count="17">
    <x:font>
      <x:sz val="11"/>
      <x:color theme="1"/>
      <x:name val="Calibri"/>
      <x:family val="2"/>
      <x:scheme val="minor"/>
    </x:font>
    <x:font>
      <x:b/>
      <x:sz val="18"/>
      <x:color rgb="00FFFFFF"/>
      <x:name val="Calibri"/>
    </x:font>
    <x:font>
      <x:b/>
      <x:sz val="11"/>
      <x:color rgb="00FFFFFF"/>
      <x:name val="Calibri"/>
    </x:font>
    <x:font>
      <x:sz val="11"/>
      <x:color rgb="00566573"/>
      <x:name val="Calibri"/>
    </x:font>
    <x:font>
      <x:b/>
      <x:sz val="12"/>
      <x:color rgb="000F766E"/>
      <x:name val="Calibri"/>
    </x:font>
    <x:font>
      <x:b/>
      <x:sz val="10"/>
      <x:color rgb="00FFFFFF"/>
      <x:name val="Calibri"/>
    </x:font>
    <x:font>
      <x:b/>
      <x:sz val="16"/>
      <x:color rgb="001F4E78"/>
      <x:name val="Calibri"/>
    </x:font>
    <x:font>
      <x:b/>
      <x:sz val="16"/>
      <x:color rgb="000F766E"/>
      <x:name val="Calibri"/>
    </x:font>
    <x:font>
      <x:b/>
      <x:sz val="16"/>
      <x:color rgb="00C0392B"/>
      <x:name val="Calibri"/>
    </x:font>
    <x:font>
      <x:b/>
      <x:sz val="16"/>
      <x:color rgb="00C65D00"/>
      <x:name val="Calibri"/>
    </x:font>
    <x:font>
      <x:b/>
      <x:sz val="16"/>
      <x:color rgb="001D8348"/>
      <x:name val="Calibri"/>
    </x:font>
    <x:font>
      <x:b/>
      <x:sz val="16"/>
      <x:color rgb="006C3483"/>
      <x:name val="Calibri"/>
    </x:font>
    <x:font>
      <x:b/>
      <x:color rgb="00FFFFFF"/>
    </x:font>
    <x:font>
      <x:sz val="10"/>
      <x:color rgb="00566573"/>
    </x:font>
    <x:font>
      <x:color rgb="00000000"/>
    </x:font>
    <x:font>
      <x:color rgb="000000FF"/>
    </x:font>
    <x:font>
      <x:b/>
      <x:color rgb="00000000"/>
    </x:font>
  </x:fonts>
  <x:fills count="17">
    <x:fill>
      <x:patternFill patternType="none"/>
    </x:fill>
    <x:fill>
      <x:patternFill patternType="gray125"/>
    </x:fill>
    <x:fill>
      <x:patternFill patternType="solid">
        <x:fgColor rgb="001F4E78"/>
      </x:patternFill>
    </x:fill>
    <x:fill>
      <x:patternFill patternType="solid">
        <x:fgColor rgb="000F766E"/>
      </x:patternFill>
    </x:fill>
    <x:fill>
      <x:patternFill patternType="solid">
        <x:fgColor rgb="00DFF3F0"/>
      </x:patternFill>
    </x:fill>
    <x:fill>
      <x:patternFill patternType="solid">
        <x:fgColor rgb="00EAF2F8"/>
      </x:patternFill>
    </x:fill>
    <x:fill>
      <x:patternFill patternType="solid">
        <x:fgColor rgb="00C0392B"/>
      </x:patternFill>
    </x:fill>
    <x:fill>
      <x:patternFill patternType="solid">
        <x:fgColor rgb="00FDEDEC"/>
      </x:patternFill>
    </x:fill>
    <x:fill>
      <x:patternFill patternType="solid">
        <x:fgColor rgb="00C65D00"/>
      </x:patternFill>
    </x:fill>
    <x:fill>
      <x:patternFill patternType="solid">
        <x:fgColor rgb="00FFF0E1"/>
      </x:patternFill>
    </x:fill>
    <x:fill>
      <x:patternFill patternType="solid">
        <x:fgColor rgb="001D8348"/>
      </x:patternFill>
    </x:fill>
    <x:fill>
      <x:patternFill patternType="solid">
        <x:fgColor rgb="00E9F7EF"/>
      </x:patternFill>
    </x:fill>
    <x:fill>
      <x:patternFill patternType="solid">
        <x:fgColor rgb="006C3483"/>
      </x:patternFill>
    </x:fill>
    <x:fill>
      <x:patternFill patternType="solid">
        <x:fgColor rgb="00F4ECF7"/>
      </x:patternFill>
    </x:fill>
    <x:fill>
      <x:patternFill patternType="solid">
        <x:fgColor rgb="00F8F9F9"/>
      </x:patternFill>
    </x:fill>
    <x:fill>
      <x:patternFill patternType="solid">
        <x:fgColor rgb="00FFFFFF"/>
      </x:patternFill>
    </x:fill>
    <x:fill>
      <x:patternFill patternType="solid">
        <x:fgColor rgb="00EAF3FF"/>
      </x:patternFill>
    </x:fill>
  </x:fills>
  <x:borders count="4">
    <x:border>
      <x:left/>
      <x:right/>
      <x:top/>
      <x:bottom/>
      <x:diagonal/>
    </x:border>
    <x:border>
      <x:left style="medium">
        <x:color rgb="001F4E78"/>
      </x:left>
      <x:right style="medium">
        <x:color rgb="001F4E78"/>
      </x:right>
      <x:top style="medium">
        <x:color rgb="001F4E78"/>
      </x:top>
      <x:bottom style="medium">
        <x:color rgb="001F4E78"/>
      </x:bottom>
    </x:border>
    <x:border>
      <x:left style="thin">
        <x:color rgb="00D5D8DC"/>
      </x:left>
      <x:right style="thin">
        <x:color rgb="00D5D8DC"/>
      </x:right>
      <x:top style="medium">
        <x:color rgb="001F4E78"/>
      </x:top>
      <x:bottom style="medium">
        <x:color rgb="001F4E78"/>
      </x:bottom>
    </x:border>
    <x:border>
      <x:left style="thin">
        <x:color rgb="00D5D8DC"/>
      </x:left>
      <x:right style="thin">
        <x:color rgb="00D5D8DC"/>
      </x:right>
      <x:top style="thin">
        <x:color rgb="00D5D8DC"/>
      </x:top>
      <x:bottom style="thin">
        <x:color rgb="00D5D8DC"/>
      </x:bottom>
    </x:border>
  </x:borders>
  <x:cellStyleXfs count="1">
    <x:xf numFmtId="0" fontId="0" fillId="0" borderId="0"/>
  </x:cellStyleXfs>
  <x:cellXfs count="41">
    <x:xf numFmtId="0" fontId="0" fillId="0" borderId="0" xfId="0"/>
    <x:xf numFmtId="0" fontId="1" fillId="2" borderId="0" xfId="0" applyAlignment="1">
      <x:alignment horizontal="left" vertical="center"/>
    </x:xf>
    <x:xf numFmtId="0" fontId="2" fillId="3" borderId="0" xfId="0" applyAlignment="1">
      <x:alignment horizontal="center" vertical="center"/>
    </x:xf>
    <x:xf numFmtId="0" fontId="3" fillId="0" borderId="0" xfId="0" applyAlignment="1">
      <x:alignment horizontal="left" vertical="center"/>
    </x:xf>
    <x:xf numFmtId="164" fontId="4" fillId="4" borderId="0" xfId="0" applyAlignment="1">
      <x:alignment horizontal="center" vertical="center"/>
    </x:xf>
    <x:xf numFmtId="0" fontId="5" fillId="2" borderId="1" xfId="0" applyAlignment="1">
      <x:alignment horizontal="center" vertical="center"/>
    </x:xf>
    <x:xf numFmtId="0" fontId="0" fillId="0" borderId="1" xfId="0"/>
    <x:xf numFmtId="0" fontId="5" fillId="3" borderId="1" xfId="0" applyAlignment="1">
      <x:alignment horizontal="center" vertical="center"/>
    </x:xf>
    <x:xf numFmtId="0" fontId="5" fillId="6" borderId="1" xfId="0" applyAlignment="1">
      <x:alignment horizontal="center" vertical="center"/>
    </x:xf>
    <x:xf numFmtId="0" fontId="5" fillId="8" borderId="1" xfId="0" applyAlignment="1">
      <x:alignment horizontal="center" vertical="center"/>
    </x:xf>
    <x:xf numFmtId="0" fontId="5" fillId="10" borderId="1" xfId="0" applyAlignment="1">
      <x:alignment horizontal="center" vertical="center"/>
    </x:xf>
    <x:xf numFmtId="0" fontId="5" fillId="12" borderId="1" xfId="0" applyAlignment="1">
      <x:alignment horizontal="center" vertical="center"/>
    </x:xf>
    <x:xf numFmtId="165" fontId="6" fillId="5" borderId="1" xfId="0" applyAlignment="1">
      <x:alignment horizontal="center" vertical="center"/>
    </x:xf>
    <x:xf numFmtId="1" fontId="7" fillId="4" borderId="1" xfId="0" applyAlignment="1">
      <x:alignment horizontal="center" vertical="center"/>
    </x:xf>
    <x:xf numFmtId="1" fontId="8" fillId="7" borderId="1" xfId="0" applyAlignment="1">
      <x:alignment horizontal="center" vertical="center"/>
    </x:xf>
    <x:xf numFmtId="1" fontId="9" fillId="9" borderId="1" xfId="0" applyAlignment="1">
      <x:alignment horizontal="center" vertical="center"/>
    </x:xf>
    <x:xf numFmtId="165" fontId="10" fillId="11" borderId="1" xfId="0" applyAlignment="1">
      <x:alignment horizontal="center" vertical="center"/>
    </x:xf>
    <x:xf numFmtId="165" fontId="11" fillId="13" borderId="1" xfId="0" applyAlignment="1">
      <x:alignment horizontal="center" vertical="center"/>
    </x:xf>
    <x:xf numFmtId="0" fontId="12" fillId="2" borderId="0" xfId="0" applyAlignment="1">
      <x:alignment horizontal="left" vertical="center"/>
    </x:xf>
    <x:xf numFmtId="0" fontId="13" fillId="14" borderId="3" xfId="0" applyAlignment="1">
      <x:alignment vertical="top" wrapText="1"/>
    </x:xf>
    <x:xf numFmtId="0" fontId="0" fillId="0" borderId="3" xfId="0"/>
    <x:xf numFmtId="0" fontId="12" fillId="3" borderId="2" xfId="0" applyAlignment="1">
      <x:alignment horizontal="center" vertical="center"/>
    </x:xf>
    <x:xf numFmtId="0" fontId="0" fillId="0" borderId="3" xfId="0" applyAlignment="1">
      <x:alignment horizontal="left" vertical="center"/>
    </x:xf>
    <x:xf numFmtId="1" fontId="0" fillId="0" borderId="3" xfId="0" applyAlignment="1">
      <x:alignment horizontal="center" vertical="center"/>
    </x:xf>
    <x:xf numFmtId="165" fontId="0" fillId="0" borderId="3" xfId="0" applyAlignment="1">
      <x:alignment horizontal="center" vertical="center"/>
    </x:xf>
    <x:xf numFmtId="0" fontId="0" fillId="15" borderId="3" xfId="0" applyAlignment="1">
      <x:alignment horizontal="left" vertical="center"/>
    </x:xf>
    <x:xf numFmtId="1" fontId="0" fillId="15" borderId="3" xfId="0" applyAlignment="1">
      <x:alignment horizontal="center" vertical="center"/>
    </x:xf>
    <x:xf numFmtId="165" fontId="0" fillId="15" borderId="3" xfId="0" applyAlignment="1">
      <x:alignment horizontal="center" vertical="center"/>
    </x:xf>
    <x:xf numFmtId="0" fontId="0" fillId="15" borderId="0" xfId="0"/>
    <x:xf numFmtId="0" fontId="12" fillId="2" borderId="2" xfId="0" applyAlignment="1">
      <x:alignment horizontal="center" vertical="center" wrapText="1"/>
    </x:xf>
    <x:xf numFmtId="0" fontId="16" fillId="15" borderId="3" xfId="0" applyAlignment="1">
      <x:alignment horizontal="center" vertical="center"/>
    </x:xf>
    <x:xf numFmtId="164" fontId="15" fillId="16" borderId="3" xfId="0" applyAlignment="1">
      <x:alignment horizontal="center" vertical="center"/>
    </x:xf>
    <x:xf numFmtId="0" fontId="15" fillId="16" borderId="3" xfId="0" applyAlignment="1">
      <x:alignment horizontal="left" vertical="center"/>
    </x:xf>
    <x:xf numFmtId="0" fontId="15" fillId="16" borderId="3" xfId="0" applyAlignment="1">
      <x:alignment horizontal="left" vertical="center" wrapText="1"/>
    </x:xf>
    <x:xf numFmtId="165" fontId="15" fillId="16" borderId="3" xfId="0" applyAlignment="1">
      <x:alignment horizontal="center" vertical="center"/>
    </x:xf>
    <x:xf numFmtId="9" fontId="15" fillId="16" borderId="3" xfId="0" applyAlignment="1">
      <x:alignment horizontal="center" vertical="center"/>
    </x:xf>
    <x:xf numFmtId="165" fontId="14" fillId="15" borderId="3" xfId="0" applyAlignment="1">
      <x:alignment horizontal="center" vertical="center"/>
    </x:xf>
    <x:xf numFmtId="167" fontId="14" fillId="15" borderId="3" xfId="0" applyAlignment="1">
      <x:alignment horizontal="center" vertical="center"/>
    </x:xf>
    <x:xf numFmtId="0" fontId="15" fillId="16" borderId="3" xfId="0" applyAlignment="1">
      <x:alignment horizontal="center" vertical="center"/>
    </x:xf>
    <x:xf numFmtId="0" fontId="14" fillId="15" borderId="3" xfId="0" applyAlignment="1">
      <x:alignment horizontal="left" vertical="center" wrapText="1"/>
    </x:xf>
    <x:xf numFmtId="0" fontId="14" fillId="15" borderId="3" xfId="0" applyAlignment="1">
      <x:alignment horizontal="left" vertical="center"/>
    </x:xf>
  </x:cellXfs>
  <x:cellStyles count="1">
    <x:cellStyle name="Normal" xfId="0"/>
  </x:cellStyles>
  <x:dxfs count="9">
    <x:dxf>
      <x:fill>
        <x:patternFill>
          <x:bgColor rgb="00F2F4F4"/>
        </x:patternFill>
      </x:fill>
    </x:dxf>
    <x:dxf>
      <x:fill>
        <x:patternFill>
          <x:bgColor rgb="00FDEDEC"/>
        </x:patternFill>
      </x:fill>
    </x:dxf>
    <x:dxf>
      <x:fill>
        <x:patternFill>
          <x:bgColor rgb="00FFF4E5"/>
        </x:patternFill>
      </x:fill>
    </x:dxf>
    <x:dxf>
      <x:fill>
        <x:patternFill>
          <x:bgColor rgb="00F4ECF7"/>
        </x:patternFill>
      </x:fill>
    </x:dxf>
    <x:dxf>
      <x:fill>
        <x:patternFill>
          <x:bgColor rgb="00EEF6FF"/>
        </x:patternFill>
      </x:fill>
    </x:dxf>
    <x:dxf>
      <x:fill>
        <x:patternFill>
          <x:bgColor rgb="00E9F7EF"/>
        </x:patternFill>
      </x:fill>
    </x:dxf>
    <x:dxf>
      <x:fill>
        <x:patternFill>
          <x:bgColor rgb="00FFF0E1"/>
        </x:patternFill>
      </x:fill>
    </x:dxf>
    <x:dxf>
      <x:fill>
        <x:patternFill>
          <x:bgColor rgb="00EAF2F8"/>
        </x:patternFill>
      </x:fill>
    </x:dxf>
    <x:dxf>
      <x:fill>
        <x:patternFill>
          <x:bgColor rgb="00F9EBEA"/>
        </x:patternFill>
      </x:fill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ceee8fc854344834" /><Relationship Type="http://schemas.openxmlformats.org/officeDocument/2006/relationships/theme" Target="/xl/theme/theme1.xml" Id="R463dfa800a014d7c" /><Relationship Type="http://schemas.openxmlformats.org/officeDocument/2006/relationships/sharedStrings" Target="/xl/sharedStrings.xml" Id="R216ce93bb6fa493c" /><Relationship Type="http://schemas.openxmlformats.org/officeDocument/2006/relationships/worksheet" Target="/xl/worksheets/sheet1.xml" Id="R5b0c86b529564322" /><Relationship Type="http://schemas.microsoft.com/office/2017/10/relationships/person" Target="/xl/persons/person.xml" Id="R6f060100780641bb" /></Relationships>
</file>

<file path=xl/persons/person.xml><?xml version="1.0" encoding="utf-8"?>
<xltc:personList xmlns:xltc="http://schemas.microsoft.com/office/spreadsheetml/2018/threadedcomments">
  <xltc:person displayName="OpenAI" id="{C1A994C1-4025-9D03-AC3F-CF6C9ABF1F26}"/>
</xltc:personList>
</file>

<file path=xl/tables/table1.xml><?xml version="1.0" encoding="utf-8"?>
<x:table xmlns:x="http://schemas.openxmlformats.org/spreadsheetml/2006/main" id="1" name="tblFacturas" displayName="tblFacturas" ref="A16:AB216" headerRowCount="1">
  <x:autoFilter ref="A16:AB216"/>
  <x:tableColumns count="28">
    <x:tableColumn id="1" name="ID"/>
    <x:tableColumn id="2" name="Fecha factura"/>
    <x:tableColumn id="3" name="Proveedor"/>
    <x:tableColumn id="4" name="Categoría"/>
    <x:tableColumn id="5" name="Nº factura"/>
    <x:tableColumn id="6" name="Concepto"/>
    <x:tableColumn id="7" name="Base imponible"/>
    <x:tableColumn id="8" name="IVA %"/>
    <x:tableColumn id="9" name="Cuota IVA"/>
    <x:tableColumn id="10" name="Retención %"/>
    <x:tableColumn id="11" name="Retención"/>
    <x:tableColumn id="12" name="Total factura"/>
    <x:tableColumn id="13" name="Importe pagado"/>
    <x:tableColumn id="14" name="Saldo pendiente"/>
    <x:tableColumn id="15" name="Vencimiento"/>
    <x:tableColumn id="16" name="Días a vencimiento"/>
    <x:tableColumn id="17" name="Estado"/>
    <x:tableColumn id="18" name="Fecha pago"/>
    <x:tableColumn id="19" name="Forma de pago"/>
    <x:tableColumn id="20" name="Condición pago"/>
    <x:tableColumn id="21" name="Centro de coste"/>
    <x:tableColumn id="22" name="Responsable"/>
    <x:tableColumn id="23" name="Prioridad"/>
    <x:tableColumn id="24" name="Aprobación"/>
    <x:tableColumn id="25" name="Alerta"/>
    <x:tableColumn id="26" name="Mes"/>
    <x:tableColumn id="27" name="Trimestre"/>
    <x:tableColumn id="28" name="Observaciones"/>
  </x:tableColumns>
  <x:tableStyleInfo name="TableStyleMedium2"/>
</x: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comments" Target="/xl/comments1.xml" Id="R124bbb12327a4e58" /><Relationship Type="http://schemas.openxmlformats.org/officeDocument/2006/relationships/vmlDrawing" Target="/xl/drawings/vmldrawing.vml" Id="R05c7e43e5047447d" /><Relationship Type="http://schemas.openxmlformats.org/officeDocument/2006/relationships/table" Target="/xl/tables/table1.xml" Id="Rb243e716c9d3416c" /></Relationships>
</file>

<file path=xl/worksheets/sheet1.xml><?xml version="1.0" encoding="utf-8"?>
<x:worksheet xmlns:x="http://schemas.openxmlformats.org/spreadsheetml/2006/main">
  <x:sheetPr>
    <x:tabColor rgb="001F4E78"/>
  </x:sheetPr>
  <x:sheetViews>
    <x:sheetView showGridLines="0" workbookViewId="0"/>
  </x:sheetViews>
  <x:sheetFormatPr baseColWidth="8" defaultRowHeight="15"/>
  <x:cols>
    <x:col min="1" max="1" width="11" customWidth="1"/>
    <x:col min="2" max="2" width="12" customWidth="1"/>
    <x:col min="3" max="3" width="24" customWidth="1"/>
    <x:col min="4" max="4" width="15" customWidth="1"/>
    <x:col min="5" max="5" width="14" customWidth="1"/>
    <x:col min="6" max="6" width="25" customWidth="1"/>
    <x:col min="7" max="7" width="13" customWidth="1"/>
    <x:col min="8" max="8" width="8" customWidth="1"/>
    <x:col min="9" max="9" width="12" customWidth="1"/>
    <x:col min="10" max="10" width="10" customWidth="1"/>
    <x:col min="11" max="11" width="12" customWidth="1"/>
    <x:col min="12" max="12" width="13" customWidth="1"/>
    <x:col min="13" max="13" width="13" customWidth="1"/>
    <x:col min="14" max="14" width="13" customWidth="1"/>
    <x:col min="15" max="15" width="12" customWidth="1"/>
    <x:col min="16" max="16" width="12" customWidth="1"/>
    <x:col min="17" max="17" width="18" customWidth="1"/>
    <x:col min="18" max="18" width="12" customWidth="1"/>
    <x:col min="19" max="19" width="14" customWidth="1"/>
    <x:col min="20" max="20" width="14" customWidth="1"/>
    <x:col min="21" max="21" width="16" customWidth="1"/>
    <x:col min="22" max="22" width="14" customWidth="1"/>
    <x:col min="23" max="23" width="10" customWidth="1"/>
    <x:col min="24" max="24" width="13" customWidth="1"/>
    <x:col min="25" max="25" width="20" customWidth="1"/>
    <x:col min="26" max="26" width="12" customWidth="1"/>
    <x:col min="27" max="27" width="11" customWidth="1"/>
    <x:col min="28" max="28" width="24" customWidth="1"/>
  </x:cols>
  <x:sheetData>
    <x:row r="1" ht="26" customHeight="1">
      <x:c r="A1" s="1" t="inlineStr">
        <x:is>
          <x:t xml:space="preserve">CONTROL FACTURAS PROVEEDORES</x:t>
        </x:is>
      </x:c>
      <x:c r="W1" s="2" t="inlineStr">
        <x:is>
          <x:t xml:space="preserve">Fecha de hoy</x:t>
        </x:is>
      </x:c>
    </x:row>
    <x:row r="2" ht="20" customHeight="1">
      <x:c r="A2" s="3" t="inlineStr">
        <x:is>
          <x:t xml:space="preserve">Registro operativo para controlar facturas recibidas, vencimientos, pagos parciales y alertas automáticas.</x:t>
        </x:is>
      </x:c>
      <x:c r="W2" s="4">
        <x:f>TODAY()</x:f>
        <x:v>46132</x:v>
      </x:c>
    </x:row>
    <x:row r="4" ht="24" customHeight="1">
      <x:c r="A4" s="5" t="inlineStr">
        <x:is>
          <x:t xml:space="preserve">Pendiente total (€)</x:t>
        </x:is>
      </x:c>
      <x:c r="B4" s="6" t="n"/>
      <x:c r="C4" s="6" t="n"/>
      <x:c r="D4" s="6" t="n"/>
      <x:c r="F4" s="7" t="inlineStr">
        <x:is>
          <x:t xml:space="preserve">Facturas abiertas</x:t>
        </x:is>
      </x:c>
      <x:c r="G4" s="6" t="n"/>
      <x:c r="H4" s="6" t="n"/>
      <x:c r="I4" s="6" t="n"/>
      <x:c r="K4" s="8" t="inlineStr">
        <x:is>
          <x:t xml:space="preserve">Vencidas</x:t>
        </x:is>
      </x:c>
      <x:c r="L4" s="6" t="n"/>
      <x:c r="M4" s="6" t="n"/>
      <x:c r="N4" s="6" t="n"/>
      <x:c r="P4" s="9" t="inlineStr">
        <x:is>
          <x:t xml:space="preserve">Vence en 7 días</x:t>
        </x:is>
      </x:c>
      <x:c r="Q4" s="6" t="n"/>
      <x:c r="R4" s="6" t="n"/>
      <x:c r="S4" s="6" t="n"/>
      <x:c r="U4" s="10" t="inlineStr">
        <x:is>
          <x:t xml:space="preserve">Pagado este mes (€)</x:t>
        </x:is>
      </x:c>
      <x:c r="V4" s="6" t="n"/>
      <x:c r="W4" s="6" t="n"/>
      <x:c r="X4" s="6" t="n"/>
      <x:c r="Z4" s="11" t="inlineStr">
        <x:is>
          <x:t xml:space="preserve">Pendiente aprobación (€)</x:t>
        </x:is>
      </x:c>
      <x:c r="AA4" s="6" t="n"/>
      <x:c r="AB4" s="6" t="n"/>
    </x:row>
    <x:row r="5" ht="28" customHeight="1">
      <x:c r="A5" s="12">
        <x:f>SUM($N$17:$N$216)</x:f>
        <x:v>8382.029999999999</x:v>
      </x:c>
      <x:c r="B5" s="6" t="n"/>
      <x:c r="C5" s="6" t="n"/>
      <x:c r="D5" s="6" t="n"/>
      <x:c r="F5" s="13">
        <x:f>COUNTIFS($C$17:$C$216,"&lt;&gt;",$N$17:$N$216,"&gt;0.01")</x:f>
        <x:v>12</x:v>
      </x:c>
      <x:c r="G5" s="6" t="n"/>
      <x:c r="H5" s="6" t="n"/>
      <x:c r="I5" s="6" t="n"/>
      <x:c r="K5" s="14">
        <x:f>COUNTIF($Q$17:$Q$216,"Vencida")</x:f>
        <x:v>4</x:v>
      </x:c>
      <x:c r="L5" s="6" t="n"/>
      <x:c r="M5" s="6" t="n"/>
      <x:c r="N5" s="6" t="n"/>
      <x:c r="P5" s="15">
        <x:f>COUNTIF($Q$17:$Q$216,"Programada")</x:f>
        <x:v>3</x:v>
      </x:c>
      <x:c r="Q5" s="6" t="n"/>
      <x:c r="R5" s="6" t="n"/>
      <x:c r="S5" s="6" t="n"/>
      <x:c r="U5" s="16">
        <x:f>SUMPRODUCT(($R$17:$R$216&gt;=DATE(YEAR(TODAY()),MONTH(TODAY()),1))*($R$17:$R$216&lt;=DATE(YEAR(TODAY()),MONTH(TODAY())+1,0))*$M$17:$M$216)</x:f>
        <x:v>979</x:v>
      </x:c>
      <x:c r="V5" s="6" t="n"/>
      <x:c r="W5" s="6" t="n"/>
      <x:c r="X5" s="6" t="n"/>
      <x:c r="Z5" s="17">
        <x:f>SUMIFS($N$17:$N$216,$Q$17:$Q$216,"Pendiente aprobación")</x:f>
        <x:v>2190.1</x:v>
      </x:c>
      <x:c r="AA5" s="6" t="n"/>
      <x:c r="AB5" s="6" t="n"/>
    </x:row>
    <x:row r="6" ht="18" customHeight="1">
      <x:c r="A6" s="6" t="n"/>
      <x:c r="B6" s="6" t="n"/>
      <x:c r="C6" s="6" t="n"/>
      <x:c r="D6" s="6" t="n"/>
      <x:c r="F6" s="6" t="n"/>
      <x:c r="G6" s="6" t="n"/>
      <x:c r="H6" s="6" t="n"/>
      <x:c r="I6" s="6" t="n"/>
      <x:c r="K6" s="6" t="n"/>
      <x:c r="L6" s="6" t="n"/>
      <x:c r="M6" s="6" t="n"/>
      <x:c r="N6" s="6" t="n"/>
      <x:c r="P6" s="6" t="n"/>
      <x:c r="Q6" s="6" t="n"/>
      <x:c r="R6" s="6" t="n"/>
      <x:c r="S6" s="6" t="n"/>
      <x:c r="U6" s="6" t="n"/>
      <x:c r="V6" s="6" t="n"/>
      <x:c r="W6" s="6" t="n"/>
      <x:c r="X6" s="6" t="n"/>
      <x:c r="Z6" s="6" t="n"/>
      <x:c r="AA6" s="6" t="n"/>
      <x:c r="AB6" s="6" t="n"/>
    </x:row>
    <x:row r="8" ht="20" customHeight="1">
      <x:c r="A8" s="18" t="inlineStr">
        <x:is>
          <x:t xml:space="preserve">Resumen por estado</x:t>
        </x:is>
      </x:c>
      <x:c r="F8" s="19" t="inlineStr">
        <x:is>
          <x:t xml:space="preserve">Uso rápido
1) Rellena las celdas azules.
2) El estado, el saldo y la alerta se calculan solos.
3) Si haces un pago parcial, informa Importe pagado; si queda a cero, la factura pasa a Pagada.
4) La aprobación controla el flujo: Pendiente, Aprobada o Bloqueada.
5) Filtra la tabla por proveedor, estado, categoría, responsable o prioridad.
Leyenda visual: rojo = vencida, ámbar = vence pronto, gris = cerrada.</x:t>
        </x:is>
      </x:c>
      <x:c r="G8" s="20" t="n"/>
      <x:c r="H8" s="20" t="n"/>
      <x:c r="I8" s="20" t="n"/>
      <x:c r="J8" s="20" t="n"/>
      <x:c r="K8" s="20" t="n"/>
      <x:c r="L8" s="20" t="n"/>
      <x:c r="M8" s="20" t="n"/>
      <x:c r="N8" s="20" t="n"/>
      <x:c r="O8" s="20" t="n"/>
      <x:c r="P8" s="20" t="n"/>
      <x:c r="Q8" s="20" t="n"/>
      <x:c r="R8" s="20" t="n"/>
      <x:c r="S8" s="20" t="n"/>
      <x:c r="T8" s="20" t="n"/>
      <x:c r="U8" s="20" t="n"/>
      <x:c r="V8" s="20" t="n"/>
      <x:c r="W8" s="20" t="n"/>
      <x:c r="X8" s="20" t="n"/>
      <x:c r="Y8" s="20" t="n"/>
      <x:c r="Z8" s="20" t="n"/>
      <x:c r="AA8" s="20" t="n"/>
      <x:c r="AB8" s="20" t="n"/>
    </x:row>
    <x:row r="9" ht="19" customHeight="1">
      <x:c r="A9" s="21" t="inlineStr">
        <x:is>
          <x:t xml:space="preserve">Estado</x:t>
        </x:is>
      </x:c>
      <x:c r="B9" s="21" t="inlineStr">
        <x:is>
          <x:t xml:space="preserve">Nº</x:t>
        </x:is>
      </x:c>
      <x:c r="C9" s="21" t="inlineStr">
        <x:is>
          <x:t xml:space="preserve">Facturado</x:t>
        </x:is>
      </x:c>
      <x:c r="D9" s="21" t="inlineStr">
        <x:is>
          <x:t xml:space="preserve">Pendiente</x:t>
        </x:is>
      </x:c>
      <x:c r="F9" s="20" t="n"/>
      <x:c r="G9" s="20" t="n"/>
      <x:c r="H9" s="20" t="n"/>
      <x:c r="I9" s="20" t="n"/>
      <x:c r="J9" s="20" t="n"/>
      <x:c r="K9" s="20" t="n"/>
      <x:c r="L9" s="20" t="n"/>
      <x:c r="M9" s="20" t="n"/>
      <x:c r="N9" s="20" t="n"/>
      <x:c r="O9" s="20" t="n"/>
      <x:c r="P9" s="20" t="n"/>
      <x:c r="Q9" s="20" t="n"/>
      <x:c r="R9" s="20" t="n"/>
      <x:c r="S9" s="20" t="n"/>
      <x:c r="T9" s="20" t="n"/>
      <x:c r="U9" s="20" t="n"/>
      <x:c r="V9" s="20" t="n"/>
      <x:c r="W9" s="20" t="n"/>
      <x:c r="X9" s="20" t="n"/>
      <x:c r="Y9" s="20" t="n"/>
      <x:c r="Z9" s="20" t="n"/>
      <x:c r="AA9" s="20" t="n"/>
      <x:c r="AB9" s="20" t="n"/>
    </x:row>
    <x:row r="10" ht="19" customHeight="1">
      <x:c r="A10" s="22" t="inlineStr">
        <x:is>
          <x:t xml:space="preserve">Pendiente aprobación</x:t>
        </x:is>
      </x:c>
      <x:c r="B10" s="23">
        <x:f>COUNTIF($Q$17:$Q$216,A10)</x:f>
        <x:v>2</x:v>
      </x:c>
      <x:c r="C10" s="24">
        <x:f>SUMIF($Q$17:$Q$216,A10,$L$17:$L$216)</x:f>
        <x:v>2190.1</x:v>
      </x:c>
      <x:c r="D10" s="24">
        <x:f>SUMIF($Q$17:$Q$216,A10,$N$17:$N$216)</x:f>
        <x:v>2190.1</x:v>
      </x:c>
      <x:c r="F10" s="20" t="n"/>
      <x:c r="G10" s="20" t="n"/>
      <x:c r="H10" s="20" t="n"/>
      <x:c r="I10" s="20" t="n"/>
      <x:c r="J10" s="20" t="n"/>
      <x:c r="K10" s="20" t="n"/>
      <x:c r="L10" s="20" t="n"/>
      <x:c r="M10" s="20" t="n"/>
      <x:c r="N10" s="20" t="n"/>
      <x:c r="O10" s="20" t="n"/>
      <x:c r="P10" s="20" t="n"/>
      <x:c r="Q10" s="20" t="n"/>
      <x:c r="R10" s="20" t="n"/>
      <x:c r="S10" s="20" t="n"/>
      <x:c r="T10" s="20" t="n"/>
      <x:c r="U10" s="20" t="n"/>
      <x:c r="V10" s="20" t="n"/>
      <x:c r="W10" s="20" t="n"/>
      <x:c r="X10" s="20" t="n"/>
      <x:c r="Y10" s="20" t="n"/>
      <x:c r="Z10" s="20" t="n"/>
      <x:c r="AA10" s="20" t="n"/>
      <x:c r="AB10" s="20" t="n"/>
    </x:row>
    <x:row r="11" ht="19" customHeight="1">
      <x:c r="A11" s="22" t="inlineStr">
        <x:is>
          <x:t xml:space="preserve">Pendiente</x:t>
        </x:is>
      </x:c>
      <x:c r="B11" s="23">
        <x:f>COUNTIF($Q$17:$Q$216,A11)</x:f>
        <x:v>2</x:v>
      </x:c>
      <x:c r="C11" s="24">
        <x:f>SUMIF($Q$17:$Q$216,A11,$L$17:$L$216)</x:f>
        <x:v>2194.2</x:v>
      </x:c>
      <x:c r="D11" s="24">
        <x:f>SUMIF($Q$17:$Q$216,A11,$N$17:$N$216)</x:f>
        <x:v>2194.2</x:v>
      </x:c>
      <x:c r="F11" s="20" t="n"/>
      <x:c r="G11" s="20" t="n"/>
      <x:c r="H11" s="20" t="n"/>
      <x:c r="I11" s="20" t="n"/>
      <x:c r="J11" s="20" t="n"/>
      <x:c r="K11" s="20" t="n"/>
      <x:c r="L11" s="20" t="n"/>
      <x:c r="M11" s="20" t="n"/>
      <x:c r="N11" s="20" t="n"/>
      <x:c r="O11" s="20" t="n"/>
      <x:c r="P11" s="20" t="n"/>
      <x:c r="Q11" s="20" t="n"/>
      <x:c r="R11" s="20" t="n"/>
      <x:c r="S11" s="20" t="n"/>
      <x:c r="T11" s="20" t="n"/>
      <x:c r="U11" s="20" t="n"/>
      <x:c r="V11" s="20" t="n"/>
      <x:c r="W11" s="20" t="n"/>
      <x:c r="X11" s="20" t="n"/>
      <x:c r="Y11" s="20" t="n"/>
      <x:c r="Z11" s="20" t="n"/>
      <x:c r="AA11" s="20" t="n"/>
      <x:c r="AB11" s="20" t="n"/>
    </x:row>
    <x:row r="12" ht="19" customHeight="1">
      <x:c r="A12" s="22" t="inlineStr">
        <x:is>
          <x:t xml:space="preserve">Programada</x:t>
        </x:is>
      </x:c>
      <x:c r="B12" s="23">
        <x:f>COUNTIF($Q$17:$Q$216,A12)</x:f>
        <x:v>3</x:v>
      </x:c>
      <x:c r="C12" s="24">
        <x:f>SUMIF($Q$17:$Q$216,A12,$L$17:$L$216)</x:f>
        <x:v>1245.09</x:v>
      </x:c>
      <x:c r="D12" s="24">
        <x:f>SUMIF($Q$17:$Q$216,A12,$N$17:$N$216)</x:f>
        <x:v>745.0899999999999</x:v>
      </x:c>
      <x:c r="F12" s="20" t="n"/>
      <x:c r="G12" s="20" t="n"/>
      <x:c r="H12" s="20" t="n"/>
      <x:c r="I12" s="20" t="n"/>
      <x:c r="J12" s="20" t="n"/>
      <x:c r="K12" s="20" t="n"/>
      <x:c r="L12" s="20" t="n"/>
      <x:c r="M12" s="20" t="n"/>
      <x:c r="N12" s="20" t="n"/>
      <x:c r="O12" s="20" t="n"/>
      <x:c r="P12" s="20" t="n"/>
      <x:c r="Q12" s="20" t="n"/>
      <x:c r="R12" s="20" t="n"/>
      <x:c r="S12" s="20" t="n"/>
      <x:c r="T12" s="20" t="n"/>
      <x:c r="U12" s="20" t="n"/>
      <x:c r="V12" s="20" t="n"/>
      <x:c r="W12" s="20" t="n"/>
      <x:c r="X12" s="20" t="n"/>
      <x:c r="Y12" s="20" t="n"/>
      <x:c r="Z12" s="20" t="n"/>
      <x:c r="AA12" s="20" t="n"/>
      <x:c r="AB12" s="20" t="n"/>
    </x:row>
    <x:row r="13" ht="19" customHeight="1">
      <x:c r="A13" s="22" t="inlineStr">
        <x:is>
          <x:t xml:space="preserve">Vencida</x:t>
        </x:is>
      </x:c>
      <x:c r="B13" s="23">
        <x:f>COUNTIF($Q$17:$Q$216,A13)</x:f>
        <x:v>4</x:v>
      </x:c>
      <x:c r="C13" s="24">
        <x:f>SUMIF($Q$17:$Q$216,A13,$L$17:$L$216)</x:f>
        <x:v>1819.84</x:v>
      </x:c>
      <x:c r="D13" s="24">
        <x:f>SUMIF($Q$17:$Q$216,A13,$N$17:$N$216)</x:f>
        <x:v>1219.84</x:v>
      </x:c>
      <x:c r="F13" s="20" t="n"/>
      <x:c r="G13" s="20" t="n"/>
      <x:c r="H13" s="20" t="n"/>
      <x:c r="I13" s="20" t="n"/>
      <x:c r="J13" s="20" t="n"/>
      <x:c r="K13" s="20" t="n"/>
      <x:c r="L13" s="20" t="n"/>
      <x:c r="M13" s="20" t="n"/>
      <x:c r="N13" s="20" t="n"/>
      <x:c r="O13" s="20" t="n"/>
      <x:c r="P13" s="20" t="n"/>
      <x:c r="Q13" s="20" t="n"/>
      <x:c r="R13" s="20" t="n"/>
      <x:c r="S13" s="20" t="n"/>
      <x:c r="T13" s="20" t="n"/>
      <x:c r="U13" s="20" t="n"/>
      <x:c r="V13" s="20" t="n"/>
      <x:c r="W13" s="20" t="n"/>
      <x:c r="X13" s="20" t="n"/>
      <x:c r="Y13" s="20" t="n"/>
      <x:c r="Z13" s="20" t="n"/>
      <x:c r="AA13" s="20" t="n"/>
      <x:c r="AB13" s="20" t="n"/>
    </x:row>
    <x:row r="14" ht="19" customHeight="1">
      <x:c r="A14" s="22" t="inlineStr">
        <x:is>
          <x:t xml:space="preserve">Pagada</x:t>
        </x:is>
      </x:c>
      <x:c r="B14" s="23">
        <x:f>COUNTIF($Q$17:$Q$216,A14)</x:f>
        <x:v>3</x:v>
      </x:c>
      <x:c r="C14" s="24">
        <x:f>SUMIF($Q$17:$Q$216,A14,$L$17:$L$216)</x:f>
        <x:v>2273.7</x:v>
      </x:c>
      <x:c r="D14" s="24">
        <x:f>SUMIF($Q$17:$Q$216,A14,$N$17:$N$216)</x:f>
        <x:v>0</x:v>
      </x:c>
      <x:c r="F14" s="20" t="n"/>
      <x:c r="G14" s="20" t="n"/>
      <x:c r="H14" s="20" t="n"/>
      <x:c r="I14" s="20" t="n"/>
      <x:c r="J14" s="20" t="n"/>
      <x:c r="K14" s="20" t="n"/>
      <x:c r="L14" s="20" t="n"/>
      <x:c r="M14" s="20" t="n"/>
      <x:c r="N14" s="20" t="n"/>
      <x:c r="O14" s="20" t="n"/>
      <x:c r="P14" s="20" t="n"/>
      <x:c r="Q14" s="20" t="n"/>
      <x:c r="R14" s="20" t="n"/>
      <x:c r="S14" s="20" t="n"/>
      <x:c r="T14" s="20" t="n"/>
      <x:c r="U14" s="20" t="n"/>
      <x:c r="V14" s="20" t="n"/>
      <x:c r="W14" s="20" t="n"/>
      <x:c r="X14" s="20" t="n"/>
      <x:c r="Y14" s="20" t="n"/>
      <x:c r="Z14" s="20" t="n"/>
      <x:c r="AA14" s="20" t="n"/>
      <x:c r="AB14" s="20" t="n"/>
    </x:row>
    <x:row r="15" ht="8" customHeight="1">
      <x:c r="A15" s="25" t="inlineStr">
        <x:is>
          <x:t xml:space="preserve">Incidencia</x:t>
        </x:is>
      </x:c>
      <x:c r="B15" s="26">
        <x:f>COUNTIF($Q$17:$Q$216,A15)</x:f>
        <x:v>1</x:v>
      </x:c>
      <x:c r="C15" s="27">
        <x:f>SUMIF($Q$17:$Q$216,A15,$L$17:$L$216)</x:f>
        <x:v>2032.8</x:v>
      </x:c>
      <x:c r="D15" s="27">
        <x:f>SUMIF($Q$17:$Q$216,A15,$N$17:$N$216)</x:f>
        <x:v>2032.8</x:v>
      </x:c>
      <x:c r="E15" s="28" t="n"/>
      <x:c r="F15" s="28" t="n"/>
      <x:c r="G15" s="28" t="n"/>
      <x:c r="H15" s="28" t="n"/>
      <x:c r="I15" s="28" t="n"/>
      <x:c r="J15" s="28" t="n"/>
      <x:c r="K15" s="28" t="n"/>
      <x:c r="L15" s="28" t="n"/>
      <x:c r="M15" s="28" t="n"/>
      <x:c r="N15" s="28" t="n"/>
      <x:c r="O15" s="28" t="n"/>
      <x:c r="P15" s="28" t="n"/>
      <x:c r="Q15" s="28" t="n"/>
      <x:c r="R15" s="28" t="n"/>
      <x:c r="S15" s="28" t="n"/>
      <x:c r="T15" s="28" t="n"/>
      <x:c r="U15" s="28" t="n"/>
      <x:c r="V15" s="28" t="n"/>
      <x:c r="W15" s="28" t="n"/>
      <x:c r="X15" s="28" t="n"/>
      <x:c r="Y15" s="28" t="n"/>
      <x:c r="Z15" s="28" t="n"/>
      <x:c r="AA15" s="28" t="n"/>
      <x:c r="AB15" s="28" t="n"/>
    </x:row>
    <x:row r="16" ht="30" customHeight="1">
      <x:c r="A16" s="29" t="inlineStr">
        <x:is>
          <x:t xml:space="preserve">ID</x:t>
        </x:is>
      </x:c>
      <x:c r="B16" s="29" t="inlineStr">
        <x:is>
          <x:t xml:space="preserve">Fecha factura</x:t>
        </x:is>
      </x:c>
      <x:c r="C16" s="29" t="inlineStr">
        <x:is>
          <x:t xml:space="preserve">Proveedor</x:t>
        </x:is>
      </x:c>
      <x:c r="D16" s="29" t="inlineStr">
        <x:is>
          <x:t xml:space="preserve">Categoría</x:t>
        </x:is>
      </x:c>
      <x:c r="E16" s="29" t="inlineStr">
        <x:is>
          <x:t xml:space="preserve">Nº factura</x:t>
        </x:is>
      </x:c>
      <x:c r="F16" s="29" t="inlineStr">
        <x:is>
          <x:t xml:space="preserve">Concepto</x:t>
        </x:is>
      </x:c>
      <x:c r="G16" s="29" t="inlineStr">
        <x:is>
          <x:t xml:space="preserve">Base imponible</x:t>
        </x:is>
      </x:c>
      <x:c r="H16" s="29" t="inlineStr">
        <x:is>
          <x:t xml:space="preserve">IVA %</x:t>
        </x:is>
      </x:c>
      <x:c r="I16" s="29" t="inlineStr">
        <x:is>
          <x:t xml:space="preserve">Cuota IVA</x:t>
        </x:is>
      </x:c>
      <x:c r="J16" s="29" t="inlineStr">
        <x:is>
          <x:t xml:space="preserve">Retención %</x:t>
        </x:is>
      </x:c>
      <x:c r="K16" s="29" t="inlineStr">
        <x:is>
          <x:t xml:space="preserve">Retención</x:t>
        </x:is>
      </x:c>
      <x:c r="L16" s="29" t="inlineStr">
        <x:is>
          <x:t xml:space="preserve">Total factura</x:t>
        </x:is>
      </x:c>
      <x:c r="M16" s="29" t="inlineStr">
        <x:is>
          <x:t xml:space="preserve">Importe pagado</x:t>
        </x:is>
      </x:c>
      <x:c r="N16" s="29" t="inlineStr">
        <x:is>
          <x:t xml:space="preserve">Saldo pendiente</x:t>
        </x:is>
      </x:c>
      <x:c r="O16" s="29" t="inlineStr">
        <x:is>
          <x:t xml:space="preserve">Vencimiento</x:t>
        </x:is>
      </x:c>
      <x:c r="P16" s="29" t="inlineStr">
        <x:is>
          <x:t xml:space="preserve">Días a vencimiento</x:t>
        </x:is>
      </x:c>
      <x:c r="Q16" s="29" t="inlineStr">
        <x:is>
          <x:t xml:space="preserve">Estado</x:t>
        </x:is>
      </x:c>
      <x:c r="R16" s="29" t="inlineStr">
        <x:is>
          <x:t xml:space="preserve">Fecha pago</x:t>
        </x:is>
      </x:c>
      <x:c r="S16" s="29" t="inlineStr">
        <x:is>
          <x:t xml:space="preserve">Forma de pago</x:t>
        </x:is>
      </x:c>
      <x:c r="T16" s="29" t="inlineStr">
        <x:is>
          <x:t xml:space="preserve">Condición pago</x:t>
        </x:is>
      </x:c>
      <x:c r="U16" s="29" t="inlineStr">
        <x:is>
          <x:t xml:space="preserve">Centro de coste</x:t>
        </x:is>
      </x:c>
      <x:c r="V16" s="29" t="inlineStr">
        <x:is>
          <x:t xml:space="preserve">Responsable</x:t>
        </x:is>
      </x:c>
      <x:c r="W16" s="29" t="inlineStr">
        <x:is>
          <x:t xml:space="preserve">Prioridad</x:t>
        </x:is>
      </x:c>
      <x:c r="X16" s="29" t="inlineStr">
        <x:is>
          <x:t xml:space="preserve">Aprobación</x:t>
        </x:is>
      </x:c>
      <x:c r="Y16" s="29" t="inlineStr">
        <x:is>
          <x:t xml:space="preserve">Alerta</x:t>
        </x:is>
      </x:c>
      <x:c r="Z16" s="29" t="inlineStr">
        <x:is>
          <x:t xml:space="preserve">Mes</x:t>
        </x:is>
      </x:c>
      <x:c r="AA16" s="29" t="inlineStr">
        <x:is>
          <x:t xml:space="preserve">Trimestre</x:t>
        </x:is>
      </x:c>
      <x:c r="AB16" s="29" t="inlineStr">
        <x:is>
          <x:t xml:space="preserve">Observaciones</x:t>
        </x:is>
      </x:c>
    </x:row>
    <x:row r="17" ht="22" customHeight="1">
      <x:c r="A17" s="30" t="str">
        <x:f>IF($C17="","","FP-"&amp;TEXT(ROW()-16,"0000"))</x:f>
        <x:v>FP-0001</x:v>
      </x:c>
      <x:c r="B17" s="31" t="n">
        <x:v>46056</x:v>
      </x:c>
      <x:c r="C17" s="32" t="inlineStr">
        <x:is>
          <x:t xml:space="preserve">Nébula Cloud S.L.</x:t>
        </x:is>
      </x:c>
      <x:c r="D17" s="32" t="inlineStr">
        <x:is>
          <x:t xml:space="preserve">Tecnología</x:t>
        </x:is>
      </x:c>
      <x:c r="E17" s="32" t="inlineStr">
        <x:is>
          <x:t xml:space="preserve">HST-24031</x:t>
        </x:is>
      </x:c>
      <x:c r="F17" s="33" t="inlineStr">
        <x:is>
          <x:t xml:space="preserve">Hosting y copias de seguridad de febrero</x:t>
        </x:is>
      </x:c>
      <x:c r="G17" s="34" t="n">
        <x:v>320</x:v>
      </x:c>
      <x:c r="H17" s="35" t="n">
        <x:v>0.21</x:v>
      </x:c>
      <x:c r="I17" s="36">
        <x:f>IF($G17="","",ROUND($G17*$H17,2))</x:f>
        <x:v>67.2</x:v>
      </x:c>
      <x:c r="J17" s="35" t="n">
        <x:v>0</x:v>
      </x:c>
      <x:c r="K17" s="36">
        <x:f>IF($G17="","",ROUND($G17*$J17,2))</x:f>
        <x:v>0</x:v>
      </x:c>
      <x:c r="L17" s="36">
        <x:f>IF($G17="","",ROUND($G17+$I17-$K17,2))</x:f>
        <x:v>387.2</x:v>
      </x:c>
      <x:c r="M17" s="34" t="n">
        <x:v>387.2</x:v>
      </x:c>
      <x:c r="N17" s="36">
        <x:f>IF($L17="","",ROUND($L17-$M17,2))</x:f>
        <x:v>0</x:v>
      </x:c>
      <x:c r="O17" s="31" t="n">
        <x:v>46071</x:v>
      </x:c>
      <x:c r="P17" s="37">
        <x:f>IF($O17="","",IF($N17&lt;=0.01,0,$O17-TODAY()))</x:f>
        <x:v>0</x:v>
      </x:c>
      <x:c r="Q17" s="30" t="str">
        <x:f>IF($C17="","",IF($X17="Bloqueada","Incidencia",IF($N17&lt;=0.01,"Pagada",IF(OR($X17="",$X17="Pendiente"),"Pendiente aprobación",IF($O17&lt;TODAY(),"Vencida",IF($O17&lt;=TODAY()+7,"Programada","Pendiente"))))))</x:f>
        <x:v>Pagada</x:v>
      </x:c>
      <x:c r="R17" s="31" t="n">
        <x:v>46070</x:v>
      </x:c>
      <x:c r="S17" s="32" t="inlineStr">
        <x:is>
          <x:t xml:space="preserve">Transferencia</x:t>
        </x:is>
      </x:c>
      <x:c r="T17" s="32" t="inlineStr">
        <x:is>
          <x:t xml:space="preserve">15 días</x:t>
        </x:is>
      </x:c>
      <x:c r="U17" s="32" t="inlineStr">
        <x:is>
          <x:t xml:space="preserve">TI</x:t>
        </x:is>
      </x:c>
      <x:c r="V17" s="32" t="inlineStr">
        <x:is>
          <x:t xml:space="preserve">Laura Ríos</x:t>
        </x:is>
      </x:c>
      <x:c r="W17" s="38" t="inlineStr">
        <x:is>
          <x:t xml:space="preserve">Alta</x:t>
        </x:is>
      </x:c>
      <x:c r="X17" s="32" t="inlineStr">
        <x:is>
          <x:t xml:space="preserve">Aprobada</x:t>
        </x:is>
      </x:c>
      <x:c r="Y17" s="39" t="str">
        <x:f>IF($C17="","",IF($Q17="Pagada","OK",IF($Q17="Incidencia","Revisar documentación",IF($Q17="Pendiente aprobación","Falta aprobar",IF($Q17="Vencida","Vencida "&amp;ABS($P17)&amp;" días",IF($Q17="Programada","Vence en "&amp;$P17&amp;" días","En plazo"))))))</x:f>
        <x:v>OK</x:v>
      </x:c>
      <x:c r="Z17" s="40" t="str">
        <x:f>IF($B17="","",CHOOSE(MONTH(B17),"enero","febrero","marzo","abril","mayo","junio","julio","agosto","septiembre","octubre","noviembre","diciembre"))</x:f>
        <x:v>febrero</x:v>
      </x:c>
      <x:c r="AA17" s="40" t="str">
        <x:f>IF($B17="","","T"&amp;ROUNDUP(MONTH($B17)/3,0))</x:f>
        <x:v>T1</x:v>
      </x:c>
      <x:c r="AB17" s="33" t="inlineStr">
        <x:is>
          <x:t xml:space="preserve">Pago puntual</x:t>
        </x:is>
      </x:c>
    </x:row>
    <x:row r="18" ht="22" customHeight="1">
      <x:c r="A18" s="30" t="str">
        <x:f>IF($C18="","","FP-"&amp;TEXT(ROW()-16,"0000"))</x:f>
        <x:v>FP-0002</x:v>
      </x:c>
      <x:c r="B18" s="31" t="n">
        <x:v>46067</x:v>
      </x:c>
      <x:c r="C18" s="32" t="inlineStr">
        <x:is>
          <x:t xml:space="preserve">Marea Mensajería</x:t>
        </x:is>
      </x:c>
      <x:c r="D18" s="32" t="inlineStr">
        <x:is>
          <x:t xml:space="preserve">Logística</x:t>
        </x:is>
      </x:c>
      <x:c r="E18" s="32" t="inlineStr">
        <x:is>
          <x:t xml:space="preserve">MEN-889</x:t>
        </x:is>
      </x:c>
      <x:c r="F18" s="33" t="inlineStr">
        <x:is>
          <x:t xml:space="preserve">Mensajería y reparto local</x:t>
        </x:is>
      </x:c>
      <x:c r="G18" s="34" t="n">
        <x:v>145</x:v>
      </x:c>
      <x:c r="H18" s="35" t="n">
        <x:v>0.21</x:v>
      </x:c>
      <x:c r="I18" s="36">
        <x:f>IF($G18="","",ROUND($G18*$H18,2))</x:f>
        <x:v>30.45</x:v>
      </x:c>
      <x:c r="J18" s="35" t="n">
        <x:v>0</x:v>
      </x:c>
      <x:c r="K18" s="36">
        <x:f>IF($G18="","",ROUND($G18*$J18,2))</x:f>
        <x:v>0</x:v>
      </x:c>
      <x:c r="L18" s="36">
        <x:f>IF($G18="","",ROUND($G18+$I18-$K18,2))</x:f>
        <x:v>175.45</x:v>
      </x:c>
      <x:c r="M18" s="34" t="n">
        <x:v>0</x:v>
      </x:c>
      <x:c r="N18" s="36">
        <x:f>IF($L18="","",ROUND($L18-$M18,2))</x:f>
        <x:v>175.45</x:v>
      </x:c>
      <x:c r="O18" s="31" t="n">
        <x:v>46082</x:v>
      </x:c>
      <x:c r="P18" s="37">
        <x:f>IF($O18="","",IF($N18&lt;=0.01,0,$O18-TODAY()))</x:f>
        <x:v>-50</x:v>
      </x:c>
      <x:c r="Q18" s="30" t="str">
        <x:f>IF($C18="","",IF($X18="Bloqueada","Incidencia",IF($N18&lt;=0.01,"Pagada",IF(OR($X18="",$X18="Pendiente"),"Pendiente aprobación",IF($O18&lt;TODAY(),"Vencida",IF($O18&lt;=TODAY()+7,"Programada","Pendiente"))))))</x:f>
        <x:v>Vencida</x:v>
      </x:c>
      <x:c r="R18" s="31" t="n"/>
      <x:c r="S18" s="32" t="inlineStr">
        <x:is>
          <x:t xml:space="preserve">Transferencia</x:t>
        </x:is>
      </x:c>
      <x:c r="T18" s="32" t="inlineStr">
        <x:is>
          <x:t xml:space="preserve">15 días</x:t>
        </x:is>
      </x:c>
      <x:c r="U18" s="32" t="inlineStr">
        <x:is>
          <x:t xml:space="preserve">Logística</x:t>
        </x:is>
      </x:c>
      <x:c r="V18" s="32" t="inlineStr">
        <x:is>
          <x:t xml:space="preserve">Diego Salas</x:t>
        </x:is>
      </x:c>
      <x:c r="W18" s="38" t="inlineStr">
        <x:is>
          <x:t xml:space="preserve">Media</x:t>
        </x:is>
      </x:c>
      <x:c r="X18" s="32" t="inlineStr">
        <x:is>
          <x:t xml:space="preserve">Aprobada</x:t>
        </x:is>
      </x:c>
      <x:c r="Y18" s="39" t="str">
        <x:f>IF($C18="","",IF($Q18="Pagada","OK",IF($Q18="Incidencia","Revisar documentación",IF($Q18="Pendiente aprobación","Falta aprobar",IF($Q18="Vencida","Vencida "&amp;ABS($P18)&amp;" días",IF($Q18="Programada","Vence en "&amp;$P18&amp;" días","En plazo"))))))</x:f>
        <x:v>Vencida 50 días</x:v>
      </x:c>
      <x:c r="Z18" s="40" t="str">
        <x:f>IF($B18="","",CHOOSE(MONTH(B18),"enero","febrero","marzo","abril","mayo","junio","julio","agosto","septiembre","octubre","noviembre","diciembre"))</x:f>
        <x:v>febrero</x:v>
      </x:c>
      <x:c r="AA18" s="40" t="str">
        <x:f>IF($B18="","","T"&amp;ROUNDUP(MONTH($B18)/3,0))</x:f>
        <x:v>T1</x:v>
      </x:c>
      <x:c r="AB18" s="33" t="inlineStr">
        <x:is>
          <x:t xml:space="preserve">Sin incidencias</x:t>
        </x:is>
      </x:c>
    </x:row>
    <x:row r="19" ht="22" customHeight="1">
      <x:c r="A19" s="30" t="str">
        <x:f>IF($C19="","","FP-"&amp;TEXT(ROW()-16,"0000"))</x:f>
        <x:v>FP-0003</x:v>
      </x:c>
      <x:c r="B19" s="31" t="n">
        <x:v>46083</x:v>
      </x:c>
      <x:c r="C19" s="32" t="inlineStr">
        <x:is>
          <x:t xml:space="preserve">Taller Prisma Creativo</x:t>
        </x:is>
      </x:c>
      <x:c r="D19" s="32" t="inlineStr">
        <x:is>
          <x:t xml:space="preserve">Marketing</x:t>
        </x:is>
      </x:c>
      <x:c r="E19" s="32" t="inlineStr">
        <x:is>
          <x:t xml:space="preserve">PR-3024</x:t>
        </x:is>
      </x:c>
      <x:c r="F19" s="33" t="inlineStr">
        <x:is>
          <x:t xml:space="preserve">Diseño de catálogo Q2</x:t>
        </x:is>
      </x:c>
      <x:c r="G19" s="34" t="n">
        <x:v>980</x:v>
      </x:c>
      <x:c r="H19" s="35" t="n">
        <x:v>0.21</x:v>
      </x:c>
      <x:c r="I19" s="36">
        <x:f>IF($G19="","",ROUND($G19*$H19,2))</x:f>
        <x:v>205.8</x:v>
      </x:c>
      <x:c r="J19" s="35" t="n">
        <x:v>0</x:v>
      </x:c>
      <x:c r="K19" s="36">
        <x:f>IF($G19="","",ROUND($G19*$J19,2))</x:f>
        <x:v>0</x:v>
      </x:c>
      <x:c r="L19" s="36">
        <x:f>IF($G19="","",ROUND($G19+$I19-$K19,2))</x:f>
        <x:v>1185.8</x:v>
      </x:c>
      <x:c r="M19" s="34" t="n">
        <x:v>600</x:v>
      </x:c>
      <x:c r="N19" s="36">
        <x:f>IF($L19="","",ROUND($L19-$M19,2))</x:f>
        <x:v>585.8</x:v>
      </x:c>
      <x:c r="O19" s="31" t="n">
        <x:v>46111</x:v>
      </x:c>
      <x:c r="P19" s="37">
        <x:f>IF($O19="","",IF($N19&lt;=0.01,0,$O19-TODAY()))</x:f>
        <x:v>-21</x:v>
      </x:c>
      <x:c r="Q19" s="30" t="str">
        <x:f>IF($C19="","",IF($X19="Bloqueada","Incidencia",IF($N19&lt;=0.01,"Pagada",IF(OR($X19="",$X19="Pendiente"),"Pendiente aprobación",IF($O19&lt;TODAY(),"Vencida",IF($O19&lt;=TODAY()+7,"Programada","Pendiente"))))))</x:f>
        <x:v>Vencida</x:v>
      </x:c>
      <x:c r="R19" s="31" t="n"/>
      <x:c r="S19" s="32" t="inlineStr">
        <x:is>
          <x:t xml:space="preserve">Transferencia</x:t>
        </x:is>
      </x:c>
      <x:c r="T19" s="32" t="inlineStr">
        <x:is>
          <x:t xml:space="preserve">30 días</x:t>
        </x:is>
      </x:c>
      <x:c r="U19" s="32" t="inlineStr">
        <x:is>
          <x:t xml:space="preserve">Marketing</x:t>
        </x:is>
      </x:c>
      <x:c r="V19" s="32" t="inlineStr">
        <x:is>
          <x:t xml:space="preserve">Marta Lobo</x:t>
        </x:is>
      </x:c>
      <x:c r="W19" s="38" t="inlineStr">
        <x:is>
          <x:t xml:space="preserve">Alta</x:t>
        </x:is>
      </x:c>
      <x:c r="X19" s="32" t="inlineStr">
        <x:is>
          <x:t xml:space="preserve">Aprobada</x:t>
        </x:is>
      </x:c>
      <x:c r="Y19" s="39" t="str">
        <x:f>IF($C19="","",IF($Q19="Pagada","OK",IF($Q19="Incidencia","Revisar documentación",IF($Q19="Pendiente aprobación","Falta aprobar",IF($Q19="Vencida","Vencida "&amp;ABS($P19)&amp;" días",IF($Q19="Programada","Vence en "&amp;$P19&amp;" días","En plazo"))))))</x:f>
        <x:v>Vencida 21 días</x:v>
      </x:c>
      <x:c r="Z19" s="40" t="str">
        <x:f>IF($B19="","",CHOOSE(MONTH(B19),"enero","febrero","marzo","abril","mayo","junio","julio","agosto","septiembre","octubre","noviembre","diciembre"))</x:f>
        <x:v>marzo</x:v>
      </x:c>
      <x:c r="AA19" s="40" t="str">
        <x:f>IF($B19="","","T"&amp;ROUNDUP(MONTH($B19)/3,0))</x:f>
        <x:v>T1</x:v>
      </x:c>
      <x:c r="AB19" s="33" t="inlineStr">
        <x:is>
          <x:t xml:space="preserve">Pago parcial negociado</x:t>
        </x:is>
      </x:c>
    </x:row>
    <x:row r="20" ht="22" customHeight="1">
      <x:c r="A20" s="30" t="str">
        <x:f>IF($C20="","","FP-"&amp;TEXT(ROW()-16,"0000"))</x:f>
        <x:v>FP-0004</x:v>
      </x:c>
      <x:c r="B20" s="31" t="n">
        <x:v>46082</x:v>
      </x:c>
      <x:c r="C20" s="32" t="inlineStr">
        <x:is>
          <x:t xml:space="preserve">Nexo Cowork</x:t>
        </x:is>
      </x:c>
      <x:c r="D20" s="32" t="inlineStr">
        <x:is>
          <x:t xml:space="preserve">Oficina</x:t>
        </x:is>
      </x:c>
      <x:c r="E20" s="32" t="inlineStr">
        <x:is>
          <x:t xml:space="preserve">NC-5516</x:t>
        </x:is>
      </x:c>
      <x:c r="F20" s="33" t="inlineStr">
        <x:is>
          <x:t xml:space="preserve">Puestos flex y salas marzo</x:t>
        </x:is>
      </x:c>
      <x:c r="G20" s="34" t="n">
        <x:v>750</x:v>
      </x:c>
      <x:c r="H20" s="35" t="n">
        <x:v>0.21</x:v>
      </x:c>
      <x:c r="I20" s="36">
        <x:f>IF($G20="","",ROUND($G20*$H20,2))</x:f>
        <x:v>157.5</x:v>
      </x:c>
      <x:c r="J20" s="35" t="n">
        <x:v>0</x:v>
      </x:c>
      <x:c r="K20" s="36">
        <x:f>IF($G20="","",ROUND($G20*$J20,2))</x:f>
        <x:v>0</x:v>
      </x:c>
      <x:c r="L20" s="36">
        <x:f>IF($G20="","",ROUND($G20+$I20-$K20,2))</x:f>
        <x:v>907.5</x:v>
      </x:c>
      <x:c r="M20" s="34" t="n">
        <x:v>907.5</x:v>
      </x:c>
      <x:c r="N20" s="36">
        <x:f>IF($L20="","",ROUND($L20-$M20,2))</x:f>
        <x:v>0</x:v>
      </x:c>
      <x:c r="O20" s="31" t="n">
        <x:v>46112</x:v>
      </x:c>
      <x:c r="P20" s="37">
        <x:f>IF($O20="","",IF($N20&lt;=0.01,0,$O20-TODAY()))</x:f>
        <x:v>0</x:v>
      </x:c>
      <x:c r="Q20" s="30" t="str">
        <x:f>IF($C20="","",IF($X20="Bloqueada","Incidencia",IF($N20&lt;=0.01,"Pagada",IF(OR($X20="",$X20="Pendiente"),"Pendiente aprobación",IF($O20&lt;TODAY(),"Vencida",IF($O20&lt;=TODAY()+7,"Programada","Pendiente"))))))</x:f>
        <x:v>Pagada</x:v>
      </x:c>
      <x:c r="R20" s="31" t="n">
        <x:v>46112</x:v>
      </x:c>
      <x:c r="S20" s="32" t="inlineStr">
        <x:is>
          <x:t xml:space="preserve">SEPA</x:t>
        </x:is>
      </x:c>
      <x:c r="T20" s="32" t="inlineStr">
        <x:is>
          <x:t xml:space="preserve">30 días</x:t>
        </x:is>
      </x:c>
      <x:c r="U20" s="32" t="inlineStr">
        <x:is>
          <x:t xml:space="preserve">Oficina</x:t>
        </x:is>
      </x:c>
      <x:c r="V20" s="32" t="inlineStr">
        <x:is>
          <x:t xml:space="preserve">Elena Pardo</x:t>
        </x:is>
      </x:c>
      <x:c r="W20" s="38" t="inlineStr">
        <x:is>
          <x:t xml:space="preserve">Media</x:t>
        </x:is>
      </x:c>
      <x:c r="X20" s="32" t="inlineStr">
        <x:is>
          <x:t xml:space="preserve">Aprobada</x:t>
        </x:is>
      </x:c>
      <x:c r="Y20" s="39" t="str">
        <x:f>IF($C20="","",IF($Q20="Pagada","OK",IF($Q20="Incidencia","Revisar documentación",IF($Q20="Pendiente aprobación","Falta aprobar",IF($Q20="Vencida","Vencida "&amp;ABS($P20)&amp;" días",IF($Q20="Programada","Vence en "&amp;$P20&amp;" días","En plazo"))))))</x:f>
        <x:v>OK</x:v>
      </x:c>
      <x:c r="Z20" s="40" t="str">
        <x:f>IF($B20="","",CHOOSE(MONTH(B20),"enero","febrero","marzo","abril","mayo","junio","julio","agosto","septiembre","octubre","noviembre","diciembre"))</x:f>
        <x:v>marzo</x:v>
      </x:c>
      <x:c r="AA20" s="40" t="str">
        <x:f>IF($B20="","","T"&amp;ROUNDUP(MONTH($B20)/3,0))</x:f>
        <x:v>T1</x:v>
      </x:c>
      <x:c r="AB20" s="33" t="inlineStr">
        <x:is>
          <x:t xml:space="preserve">Proveedor recurrente</x:t>
        </x:is>
      </x:c>
    </x:row>
    <x:row r="21" ht="22" customHeight="1">
      <x:c r="A21" s="30" t="str">
        <x:f>IF($C21="","","FP-"&amp;TEXT(ROW()-16,"0000"))</x:f>
        <x:v>FP-0005</x:v>
      </x:c>
      <x:c r="B21" s="31" t="n">
        <x:v>46097</x:v>
      </x:c>
      <x:c r="C21" s="32" t="inlineStr">
        <x:is>
          <x:t xml:space="preserve">BioLimpia</x:t>
        </x:is>
      </x:c>
      <x:c r="D21" s="32" t="inlineStr">
        <x:is>
          <x:t xml:space="preserve">Servicios</x:t>
        </x:is>
      </x:c>
      <x:c r="E21" s="32" t="inlineStr">
        <x:is>
          <x:t xml:space="preserve">BL-1172</x:t>
        </x:is>
      </x:c>
      <x:c r="F21" s="33" t="inlineStr">
        <x:is>
          <x:t xml:space="preserve">Limpieza quincenal instalaciones</x:t>
        </x:is>
      </x:c>
      <x:c r="G21" s="34" t="n">
        <x:v>420</x:v>
      </x:c>
      <x:c r="H21" s="35" t="n">
        <x:v>0.21</x:v>
      </x:c>
      <x:c r="I21" s="36">
        <x:f>IF($G21="","",ROUND($G21*$H21,2))</x:f>
        <x:v>88.2</x:v>
      </x:c>
      <x:c r="J21" s="35" t="n">
        <x:v>0</x:v>
      </x:c>
      <x:c r="K21" s="36">
        <x:f>IF($G21="","",ROUND($G21*$J21,2))</x:f>
        <x:v>0</x:v>
      </x:c>
      <x:c r="L21" s="36">
        <x:f>IF($G21="","",ROUND($G21+$I21-$K21,2))</x:f>
        <x:v>508.2</x:v>
      </x:c>
      <x:c r="M21" s="34" t="n">
        <x:v>0</x:v>
      </x:c>
      <x:c r="N21" s="36">
        <x:f>IF($L21="","",ROUND($L21-$M21,2))</x:f>
        <x:v>508.2</x:v>
      </x:c>
      <x:c r="O21" s="31" t="n">
        <x:v>46135</x:v>
      </x:c>
      <x:c r="P21" s="37">
        <x:f>IF($O21="","",IF($N21&lt;=0.01,0,$O21-TODAY()))</x:f>
        <x:v>3</x:v>
      </x:c>
      <x:c r="Q21" s="30" t="str">
        <x:f>IF($C21="","",IF($X21="Bloqueada","Incidencia",IF($N21&lt;=0.01,"Pagada",IF(OR($X21="",$X21="Pendiente"),"Pendiente aprobación",IF($O21&lt;TODAY(),"Vencida",IF($O21&lt;=TODAY()+7,"Programada","Pendiente"))))))</x:f>
        <x:v>Programada</x:v>
      </x:c>
      <x:c r="R21" s="31" t="n"/>
      <x:c r="S21" s="32" t="inlineStr">
        <x:is>
          <x:t xml:space="preserve">Transferencia</x:t>
        </x:is>
      </x:c>
      <x:c r="T21" s="32" t="inlineStr">
        <x:is>
          <x:t xml:space="preserve">30 días</x:t>
        </x:is>
      </x:c>
      <x:c r="U21" s="32" t="inlineStr">
        <x:is>
          <x:t xml:space="preserve">Operaciones</x:t>
        </x:is>
      </x:c>
      <x:c r="V21" s="32" t="inlineStr">
        <x:is>
          <x:t xml:space="preserve">Carlos Vega</x:t>
        </x:is>
      </x:c>
      <x:c r="W21" s="38" t="inlineStr">
        <x:is>
          <x:t xml:space="preserve">Media</x:t>
        </x:is>
      </x:c>
      <x:c r="X21" s="32" t="inlineStr">
        <x:is>
          <x:t xml:space="preserve">Aprobada</x:t>
        </x:is>
      </x:c>
      <x:c r="Y21" s="39" t="str">
        <x:f>IF($C21="","",IF($Q21="Pagada","OK",IF($Q21="Incidencia","Revisar documentación",IF($Q21="Pendiente aprobación","Falta aprobar",IF($Q21="Vencida","Vencida "&amp;ABS($P21)&amp;" días",IF($Q21="Programada","Vence en "&amp;$P21&amp;" días","En plazo"))))))</x:f>
        <x:v>Vence en 3 días</x:v>
      </x:c>
      <x:c r="Z21" s="40" t="str">
        <x:f>IF($B21="","",CHOOSE(MONTH(B21),"enero","febrero","marzo","abril","mayo","junio","julio","agosto","septiembre","octubre","noviembre","diciembre"))</x:f>
        <x:v>marzo</x:v>
      </x:c>
      <x:c r="AA21" s="40" t="str">
        <x:f>IF($B21="","","T"&amp;ROUNDUP(MONTH($B21)/3,0))</x:f>
        <x:v>T1</x:v>
      </x:c>
      <x:c r="AB21" s="33" t="inlineStr">
        <x:is>
          <x:t xml:space="preserve">Vence esta semana</x:t>
        </x:is>
      </x:c>
    </x:row>
    <x:row r="22" ht="22" customHeight="1">
      <x:c r="A22" s="30" t="str">
        <x:f>IF($C22="","","FP-"&amp;TEXT(ROW()-16,"0000"))</x:f>
        <x:v>FP-0006</x:v>
      </x:c>
      <x:c r="B22" s="31" t="n">
        <x:v>46102</x:v>
      </x:c>
      <x:c r="C22" s="32" t="inlineStr">
        <x:is>
          <x:t xml:space="preserve">Horizonte Legal</x:t>
        </x:is>
      </x:c>
      <x:c r="D22" s="32" t="inlineStr">
        <x:is>
          <x:t xml:space="preserve">Asesoría</x:t>
        </x:is>
      </x:c>
      <x:c r="E22" s="32" t="inlineStr">
        <x:is>
          <x:t xml:space="preserve">HZ-908</x:t>
        </x:is>
      </x:c>
      <x:c r="F22" s="33" t="inlineStr">
        <x:is>
          <x:t xml:space="preserve">Revisión y actualización contractual</x:t>
        </x:is>
      </x:c>
      <x:c r="G22" s="34" t="n">
        <x:v>650</x:v>
      </x:c>
      <x:c r="H22" s="35" t="n">
        <x:v>0.21</x:v>
      </x:c>
      <x:c r="I22" s="36">
        <x:f>IF($G22="","",ROUND($G22*$H22,2))</x:f>
        <x:v>136.5</x:v>
      </x:c>
      <x:c r="J22" s="35" t="n">
        <x:v>0.15</x:v>
      </x:c>
      <x:c r="K22" s="36">
        <x:f>IF($G22="","",ROUND($G22*$J22,2))</x:f>
        <x:v>97.5</x:v>
      </x:c>
      <x:c r="L22" s="36">
        <x:f>IF($G22="","",ROUND($G22+$I22-$K22,2))</x:f>
        <x:v>689</x:v>
      </x:c>
      <x:c r="M22" s="34" t="n">
        <x:v>0</x:v>
      </x:c>
      <x:c r="N22" s="36">
        <x:f>IF($L22="","",ROUND($L22-$M22,2))</x:f>
        <x:v>689</x:v>
      </x:c>
      <x:c r="O22" s="31" t="n">
        <x:v>46142</x:v>
      </x:c>
      <x:c r="P22" s="37">
        <x:f>IF($O22="","",IF($N22&lt;=0.01,0,$O22-TODAY()))</x:f>
        <x:v>10</x:v>
      </x:c>
      <x:c r="Q22" s="30" t="str">
        <x:f>IF($C22="","",IF($X22="Bloqueada","Incidencia",IF($N22&lt;=0.01,"Pagada",IF(OR($X22="",$X22="Pendiente"),"Pendiente aprobación",IF($O22&lt;TODAY(),"Vencida",IF($O22&lt;=TODAY()+7,"Programada","Pendiente"))))))</x:f>
        <x:v>Pendiente</x:v>
      </x:c>
      <x:c r="R22" s="31" t="n"/>
      <x:c r="S22" s="32" t="inlineStr">
        <x:is>
          <x:t xml:space="preserve">Transferencia</x:t>
        </x:is>
      </x:c>
      <x:c r="T22" s="32" t="inlineStr">
        <x:is>
          <x:t xml:space="preserve">30 días</x:t>
        </x:is>
      </x:c>
      <x:c r="U22" s="32" t="inlineStr">
        <x:is>
          <x:t xml:space="preserve">Dirección</x:t>
        </x:is>
      </x:c>
      <x:c r="V22" s="32" t="inlineStr">
        <x:is>
          <x:t xml:space="preserve">Sofía Luna</x:t>
        </x:is>
      </x:c>
      <x:c r="W22" s="38" t="inlineStr">
        <x:is>
          <x:t xml:space="preserve">Alta</x:t>
        </x:is>
      </x:c>
      <x:c r="X22" s="32" t="inlineStr">
        <x:is>
          <x:t xml:space="preserve">Aprobada</x:t>
        </x:is>
      </x:c>
      <x:c r="Y22" s="39" t="str">
        <x:f>IF($C22="","",IF($Q22="Pagada","OK",IF($Q22="Incidencia","Revisar documentación",IF($Q22="Pendiente aprobación","Falta aprobar",IF($Q22="Vencida","Vencida "&amp;ABS($P22)&amp;" días",IF($Q22="Programada","Vence en "&amp;$P22&amp;" días","En plazo"))))))</x:f>
        <x:v>En plazo</x:v>
      </x:c>
      <x:c r="Z22" s="40" t="str">
        <x:f>IF($B22="","",CHOOSE(MONTH(B22),"enero","febrero","marzo","abril","mayo","junio","julio","agosto","septiembre","octubre","noviembre","diciembre"))</x:f>
        <x:v>marzo</x:v>
      </x:c>
      <x:c r="AA22" s="40" t="str">
        <x:f>IF($B22="","","T"&amp;ROUNDUP(MONTH($B22)/3,0))</x:f>
        <x:v>T1</x:v>
      </x:c>
      <x:c r="AB22" s="33" t="inlineStr">
        <x:is>
          <x:t xml:space="preserve">Incluye retención</x:t>
        </x:is>
      </x:c>
    </x:row>
    <x:row r="23" ht="22" customHeight="1">
      <x:c r="A23" s="30" t="str">
        <x:f>IF($C23="","","FP-"&amp;TEXT(ROW()-16,"0000"))</x:f>
        <x:v>FP-0007</x:v>
      </x:c>
      <x:c r="B23" s="31" t="n">
        <x:v>46114</x:v>
      </x:c>
      <x:c r="C23" s="32" t="inlineStr">
        <x:is>
          <x:t xml:space="preserve">Pixel Verde Estudio</x:t>
        </x:is>
      </x:c>
      <x:c r="D23" s="32" t="inlineStr">
        <x:is>
          <x:t xml:space="preserve">Marketing</x:t>
        </x:is>
      </x:c>
      <x:c r="E23" s="32" t="inlineStr">
        <x:is>
          <x:t xml:space="preserve">PV-410</x:t>
        </x:is>
      </x:c>
      <x:c r="F23" s="33" t="inlineStr">
        <x:is>
          <x:t xml:space="preserve">Creatividades para campaña de abril</x:t>
        </x:is>
      </x:c>
      <x:c r="G23" s="34" t="n">
        <x:v>1250</x:v>
      </x:c>
      <x:c r="H23" s="35" t="n">
        <x:v>0.21</x:v>
      </x:c>
      <x:c r="I23" s="36">
        <x:f>IF($G23="","",ROUND($G23*$H23,2))</x:f>
        <x:v>262.5</x:v>
      </x:c>
      <x:c r="J23" s="35" t="n">
        <x:v>0</x:v>
      </x:c>
      <x:c r="K23" s="36">
        <x:f>IF($G23="","",ROUND($G23*$J23,2))</x:f>
        <x:v>0</x:v>
      </x:c>
      <x:c r="L23" s="36">
        <x:f>IF($G23="","",ROUND($G23+$I23-$K23,2))</x:f>
        <x:v>1512.5</x:v>
      </x:c>
      <x:c r="M23" s="34" t="n">
        <x:v>0</x:v>
      </x:c>
      <x:c r="N23" s="36">
        <x:f>IF($L23="","",ROUND($L23-$M23,2))</x:f>
        <x:v>1512.5</x:v>
      </x:c>
      <x:c r="O23" s="31" t="n">
        <x:v>46144</x:v>
      </x:c>
      <x:c r="P23" s="37">
        <x:f>IF($O23="","",IF($N23&lt;=0.01,0,$O23-TODAY()))</x:f>
        <x:v>12</x:v>
      </x:c>
      <x:c r="Q23" s="30" t="str">
        <x:f>IF($C23="","",IF($X23="Bloqueada","Incidencia",IF($N23&lt;=0.01,"Pagada",IF(OR($X23="",$X23="Pendiente"),"Pendiente aprobación",IF($O23&lt;TODAY(),"Vencida",IF($O23&lt;=TODAY()+7,"Programada","Pendiente"))))))</x:f>
        <x:v>Pendiente aprobación</x:v>
      </x:c>
      <x:c r="R23" s="31" t="n"/>
      <x:c r="S23" s="32" t="inlineStr">
        <x:is>
          <x:t xml:space="preserve">Transferencia</x:t>
        </x:is>
      </x:c>
      <x:c r="T23" s="32" t="inlineStr">
        <x:is>
          <x:t xml:space="preserve">30 días</x:t>
        </x:is>
      </x:c>
      <x:c r="U23" s="32" t="inlineStr">
        <x:is>
          <x:t xml:space="preserve">Marketing</x:t>
        </x:is>
      </x:c>
      <x:c r="V23" s="32" t="inlineStr">
        <x:is>
          <x:t xml:space="preserve">Marta Lobo</x:t>
        </x:is>
      </x:c>
      <x:c r="W23" s="38" t="inlineStr">
        <x:is>
          <x:t xml:space="preserve">Alta</x:t>
        </x:is>
      </x:c>
      <x:c r="X23" s="32" t="inlineStr">
        <x:is>
          <x:t xml:space="preserve">Pendiente</x:t>
        </x:is>
      </x:c>
      <x:c r="Y23" s="39" t="str">
        <x:f>IF($C23="","",IF($Q23="Pagada","OK",IF($Q23="Incidencia","Revisar documentación",IF($Q23="Pendiente aprobación","Falta aprobar",IF($Q23="Vencida","Vencida "&amp;ABS($P23)&amp;" días",IF($Q23="Programada","Vence en "&amp;$P23&amp;" días","En plazo"))))))</x:f>
        <x:v>Falta aprobar</x:v>
      </x:c>
      <x:c r="Z23" s="40" t="str">
        <x:f>IF($B23="","",CHOOSE(MONTH(B23),"enero","febrero","marzo","abril","mayo","junio","julio","agosto","septiembre","octubre","noviembre","diciembre"))</x:f>
        <x:v>abril</x:v>
      </x:c>
      <x:c r="AA23" s="40" t="str">
        <x:f>IF($B23="","","T"&amp;ROUNDUP(MONTH($B23)/3,0))</x:f>
        <x:v>T2</x:v>
      </x:c>
      <x:c r="AB23" s="33" t="inlineStr">
        <x:is>
          <x:t xml:space="preserve">A falta de validación interna</x:t>
        </x:is>
      </x:c>
    </x:row>
    <x:row r="24" ht="22" customHeight="1">
      <x:c r="A24" s="30" t="str">
        <x:f>IF($C24="","","FP-"&amp;TEXT(ROW()-16,"0000"))</x:f>
        <x:v>FP-0008</x:v>
      </x:c>
      <x:c r="B24" s="31" t="n">
        <x:v>46116</x:v>
      </x:c>
      <x:c r="C24" s="32" t="inlineStr">
        <x:is>
          <x:t xml:space="preserve">Frontera Industrial</x:t>
        </x:is>
      </x:c>
      <x:c r="D24" s="32" t="inlineStr">
        <x:is>
          <x:t xml:space="preserve">Materiales</x:t>
        </x:is>
      </x:c>
      <x:c r="E24" s="32" t="inlineStr">
        <x:is>
          <x:t xml:space="preserve">FI-884</x:t>
        </x:is>
      </x:c>
      <x:c r="F24" s="33" t="inlineStr">
        <x:is>
          <x:t xml:space="preserve">Consumibles y herramientas de taller</x:t>
        </x:is>
      </x:c>
      <x:c r="G24" s="34" t="n">
        <x:v>510</x:v>
      </x:c>
      <x:c r="H24" s="35" t="n">
        <x:v>0.21</x:v>
      </x:c>
      <x:c r="I24" s="36">
        <x:f>IF($G24="","",ROUND($G24*$H24,2))</x:f>
        <x:v>107.1</x:v>
      </x:c>
      <x:c r="J24" s="35" t="n">
        <x:v>0</x:v>
      </x:c>
      <x:c r="K24" s="36">
        <x:f>IF($G24="","",ROUND($G24*$J24,2))</x:f>
        <x:v>0</x:v>
      </x:c>
      <x:c r="L24" s="36">
        <x:f>IF($G24="","",ROUND($G24+$I24-$K24,2))</x:f>
        <x:v>617.1</x:v>
      </x:c>
      <x:c r="M24" s="34" t="n">
        <x:v>500</x:v>
      </x:c>
      <x:c r="N24" s="36">
        <x:f>IF($L24="","",ROUND($L24-$M24,2))</x:f>
        <x:v>117.1</x:v>
      </x:c>
      <x:c r="O24" s="31" t="n">
        <x:v>46136</x:v>
      </x:c>
      <x:c r="P24" s="37">
        <x:f>IF($O24="","",IF($N24&lt;=0.01,0,$O24-TODAY()))</x:f>
        <x:v>4</x:v>
      </x:c>
      <x:c r="Q24" s="30" t="str">
        <x:f>IF($C24="","",IF($X24="Bloqueada","Incidencia",IF($N24&lt;=0.01,"Pagada",IF(OR($X24="",$X24="Pendiente"),"Pendiente aprobación",IF($O24&lt;TODAY(),"Vencida",IF($O24&lt;=TODAY()+7,"Programada","Pendiente"))))))</x:f>
        <x:v>Programada</x:v>
      </x:c>
      <x:c r="R24" s="31" t="n"/>
      <x:c r="S24" s="32" t="inlineStr">
        <x:is>
          <x:t xml:space="preserve">Tarjeta</x:t>
        </x:is>
      </x:c>
      <x:c r="T24" s="32" t="inlineStr">
        <x:is>
          <x:t xml:space="preserve">20 días</x:t>
        </x:is>
      </x:c>
      <x:c r="U24" s="32" t="inlineStr">
        <x:is>
          <x:t xml:space="preserve">Producción</x:t>
        </x:is>
      </x:c>
      <x:c r="V24" s="32" t="inlineStr">
        <x:is>
          <x:t xml:space="preserve">Iván Torres</x:t>
        </x:is>
      </x:c>
      <x:c r="W24" s="38" t="inlineStr">
        <x:is>
          <x:t xml:space="preserve">Media</x:t>
        </x:is>
      </x:c>
      <x:c r="X24" s="32" t="inlineStr">
        <x:is>
          <x:t xml:space="preserve">Aprobada</x:t>
        </x:is>
      </x:c>
      <x:c r="Y24" s="39" t="str">
        <x:f>IF($C24="","",IF($Q24="Pagada","OK",IF($Q24="Incidencia","Revisar documentación",IF($Q24="Pendiente aprobación","Falta aprobar",IF($Q24="Vencida","Vencida "&amp;ABS($P24)&amp;" días",IF($Q24="Programada","Vence en "&amp;$P24&amp;" días","En plazo"))))))</x:f>
        <x:v>Vence en 4 días</x:v>
      </x:c>
      <x:c r="Z24" s="40" t="str">
        <x:f>IF($B24="","",CHOOSE(MONTH(B24),"enero","febrero","marzo","abril","mayo","junio","julio","agosto","septiembre","octubre","noviembre","diciembre"))</x:f>
        <x:v>abril</x:v>
      </x:c>
      <x:c r="AA24" s="40" t="str">
        <x:f>IF($B24="","","T"&amp;ROUNDUP(MONTH($B24)/3,0))</x:f>
        <x:v>T2</x:v>
      </x:c>
      <x:c r="AB24" s="33" t="inlineStr">
        <x:is>
          <x:t xml:space="preserve">Queda saldo pequeño</x:t>
        </x:is>
      </x:c>
    </x:row>
    <x:row r="25" ht="22" customHeight="1">
      <x:c r="A25" s="30" t="str">
        <x:f>IF($C25="","","FP-"&amp;TEXT(ROW()-16,"0000"))</x:f>
        <x:v>FP-0009</x:v>
      </x:c>
      <x:c r="B25" s="31" t="n">
        <x:v>46117</x:v>
      </x:c>
      <x:c r="C25" s="32" t="inlineStr">
        <x:is>
          <x:t xml:space="preserve">Solara Energía</x:t>
        </x:is>
      </x:c>
      <x:c r="D25" s="32" t="inlineStr">
        <x:is>
          <x:t xml:space="preserve">Suministros</x:t>
        </x:is>
      </x:c>
      <x:c r="E25" s="32" t="inlineStr">
        <x:is>
          <x:t xml:space="preserve">SO-563</x:t>
        </x:is>
      </x:c>
      <x:c r="F25" s="33" t="inlineStr">
        <x:is>
          <x:t xml:space="preserve">Electricidad marzo</x:t>
        </x:is>
      </x:c>
      <x:c r="G25" s="34" t="n">
        <x:v>890</x:v>
      </x:c>
      <x:c r="H25" s="35" t="n">
        <x:v>0.1</x:v>
      </x:c>
      <x:c r="I25" s="36">
        <x:f>IF($G25="","",ROUND($G25*$H25,2))</x:f>
        <x:v>89</x:v>
      </x:c>
      <x:c r="J25" s="35" t="n">
        <x:v>0</x:v>
      </x:c>
      <x:c r="K25" s="36">
        <x:f>IF($G25="","",ROUND($G25*$J25,2))</x:f>
        <x:v>0</x:v>
      </x:c>
      <x:c r="L25" s="36">
        <x:f>IF($G25="","",ROUND($G25+$I25-$K25,2))</x:f>
        <x:v>979</x:v>
      </x:c>
      <x:c r="M25" s="34" t="n">
        <x:v>979</x:v>
      </x:c>
      <x:c r="N25" s="36">
        <x:f>IF($L25="","",ROUND($L25-$M25,2))</x:f>
        <x:v>0</x:v>
      </x:c>
      <x:c r="O25" s="31" t="n">
        <x:v>46132</x:v>
      </x:c>
      <x:c r="P25" s="37">
        <x:f>IF($O25="","",IF($N25&lt;=0.01,0,$O25-TODAY()))</x:f>
        <x:v>0</x:v>
      </x:c>
      <x:c r="Q25" s="30" t="str">
        <x:f>IF($C25="","",IF($X25="Bloqueada","Incidencia",IF($N25&lt;=0.01,"Pagada",IF(OR($X25="",$X25="Pendiente"),"Pendiente aprobación",IF($O25&lt;TODAY(),"Vencida",IF($O25&lt;=TODAY()+7,"Programada","Pendiente"))))))</x:f>
        <x:v>Pagada</x:v>
      </x:c>
      <x:c r="R25" s="31" t="n">
        <x:v>46132</x:v>
      </x:c>
      <x:c r="S25" s="32" t="inlineStr">
        <x:is>
          <x:t xml:space="preserve">SEPA</x:t>
        </x:is>
      </x:c>
      <x:c r="T25" s="32" t="inlineStr">
        <x:is>
          <x:t xml:space="preserve">15 días</x:t>
        </x:is>
      </x:c>
      <x:c r="U25" s="32" t="inlineStr">
        <x:is>
          <x:t xml:space="preserve">Operaciones</x:t>
        </x:is>
      </x:c>
      <x:c r="V25" s="32" t="inlineStr">
        <x:is>
          <x:t xml:space="preserve">Carlos Vega</x:t>
        </x:is>
      </x:c>
      <x:c r="W25" s="38" t="inlineStr">
        <x:is>
          <x:t xml:space="preserve">Alta</x:t>
        </x:is>
      </x:c>
      <x:c r="X25" s="32" t="inlineStr">
        <x:is>
          <x:t xml:space="preserve">Aprobada</x:t>
        </x:is>
      </x:c>
      <x:c r="Y25" s="39" t="str">
        <x:f>IF($C25="","",IF($Q25="Pagada","OK",IF($Q25="Incidencia","Revisar documentación",IF($Q25="Pendiente aprobación","Falta aprobar",IF($Q25="Vencida","Vencida "&amp;ABS($P25)&amp;" días",IF($Q25="Programada","Vence en "&amp;$P25&amp;" días","En plazo"))))))</x:f>
        <x:v>OK</x:v>
      </x:c>
      <x:c r="Z25" s="40" t="str">
        <x:f>IF($B25="","",CHOOSE(MONTH(B25),"enero","febrero","marzo","abril","mayo","junio","julio","agosto","septiembre","octubre","noviembre","diciembre"))</x:f>
        <x:v>abril</x:v>
      </x:c>
      <x:c r="AA25" s="40" t="str">
        <x:f>IF($B25="","","T"&amp;ROUNDUP(MONTH($B25)/3,0))</x:f>
        <x:v>T2</x:v>
      </x:c>
      <x:c r="AB25" s="33" t="inlineStr">
        <x:is>
          <x:t xml:space="preserve">Pagada en fecha</x:t>
        </x:is>
      </x:c>
    </x:row>
    <x:row r="26" ht="22" customHeight="1">
      <x:c r="A26" s="30" t="str">
        <x:f>IF($C26="","","FP-"&amp;TEXT(ROW()-16,"0000"))</x:f>
        <x:v>FP-0010</x:v>
      </x:c>
      <x:c r="B26" s="31" t="n">
        <x:v>46119</x:v>
      </x:c>
      <x:c r="C26" s="32" t="inlineStr">
        <x:is>
          <x:t xml:space="preserve">TerraPack</x:t>
        </x:is>
      </x:c>
      <x:c r="D26" s="32" t="inlineStr">
        <x:is>
          <x:t xml:space="preserve">Logística</x:t>
        </x:is>
      </x:c>
      <x:c r="E26" s="32" t="inlineStr">
        <x:is>
          <x:t xml:space="preserve">TP-771</x:t>
        </x:is>
      </x:c>
      <x:c r="F26" s="33" t="inlineStr">
        <x:is>
          <x:t xml:space="preserve">Embalaje sostenible</x:t>
        </x:is>
      </x:c>
      <x:c r="G26" s="34" t="n">
        <x:v>305</x:v>
      </x:c>
      <x:c r="H26" s="35" t="n">
        <x:v>0.21</x:v>
      </x:c>
      <x:c r="I26" s="36">
        <x:f>IF($G26="","",ROUND($G26*$H26,2))</x:f>
        <x:v>64.05</x:v>
      </x:c>
      <x:c r="J26" s="35" t="n">
        <x:v>0</x:v>
      </x:c>
      <x:c r="K26" s="36">
        <x:f>IF($G26="","",ROUND($G26*$J26,2))</x:f>
        <x:v>0</x:v>
      </x:c>
      <x:c r="L26" s="36">
        <x:f>IF($G26="","",ROUND($G26+$I26-$K26,2))</x:f>
        <x:v>369.05</x:v>
      </x:c>
      <x:c r="M26" s="34" t="n">
        <x:v>0</x:v>
      </x:c>
      <x:c r="N26" s="36">
        <x:f>IF($L26="","",ROUND($L26-$M26,2))</x:f>
        <x:v>369.05</x:v>
      </x:c>
      <x:c r="O26" s="31" t="n">
        <x:v>46126</x:v>
      </x:c>
      <x:c r="P26" s="37">
        <x:f>IF($O26="","",IF($N26&lt;=0.01,0,$O26-TODAY()))</x:f>
        <x:v>-6</x:v>
      </x:c>
      <x:c r="Q26" s="30" t="str">
        <x:f>IF($C26="","",IF($X26="Bloqueada","Incidencia",IF($N26&lt;=0.01,"Pagada",IF(OR($X26="",$X26="Pendiente"),"Pendiente aprobación",IF($O26&lt;TODAY(),"Vencida",IF($O26&lt;=TODAY()+7,"Programada","Pendiente"))))))</x:f>
        <x:v>Vencida</x:v>
      </x:c>
      <x:c r="R26" s="31" t="n"/>
      <x:c r="S26" s="32" t="inlineStr">
        <x:is>
          <x:t xml:space="preserve">Transferencia</x:t>
        </x:is>
      </x:c>
      <x:c r="T26" s="32" t="inlineStr">
        <x:is>
          <x:t xml:space="preserve">7 días</x:t>
        </x:is>
      </x:c>
      <x:c r="U26" s="32" t="inlineStr">
        <x:is>
          <x:t xml:space="preserve">Logística</x:t>
        </x:is>
      </x:c>
      <x:c r="V26" s="32" t="inlineStr">
        <x:is>
          <x:t xml:space="preserve">Diego Salas</x:t>
        </x:is>
      </x:c>
      <x:c r="W26" s="38" t="inlineStr">
        <x:is>
          <x:t xml:space="preserve">Alta</x:t>
        </x:is>
      </x:c>
      <x:c r="X26" s="32" t="inlineStr">
        <x:is>
          <x:t xml:space="preserve">Aprobada</x:t>
        </x:is>
      </x:c>
      <x:c r="Y26" s="39" t="str">
        <x:f>IF($C26="","",IF($Q26="Pagada","OK",IF($Q26="Incidencia","Revisar documentación",IF($Q26="Pendiente aprobación","Falta aprobar",IF($Q26="Vencida","Vencida "&amp;ABS($P26)&amp;" días",IF($Q26="Programada","Vence en "&amp;$P26&amp;" días","En plazo"))))))</x:f>
        <x:v>Vencida 6 días</x:v>
      </x:c>
      <x:c r="Z26" s="40" t="str">
        <x:f>IF($B26="","",CHOOSE(MONTH(B26),"enero","febrero","marzo","abril","mayo","junio","julio","agosto","septiembre","octubre","noviembre","diciembre"))</x:f>
        <x:v>abril</x:v>
      </x:c>
      <x:c r="AA26" s="40" t="str">
        <x:f>IF($B26="","","T"&amp;ROUNDUP(MONTH($B26)/3,0))</x:f>
        <x:v>T2</x:v>
      </x:c>
      <x:c r="AB26" s="33" t="inlineStr">
        <x:is>
          <x:t xml:space="preserve">Requiere pago inmediato</x:t>
        </x:is>
      </x:c>
    </x:row>
    <x:row r="27" ht="22" customHeight="1">
      <x:c r="A27" s="30" t="str">
        <x:f>IF($C27="","","FP-"&amp;TEXT(ROW()-16,"0000"))</x:f>
        <x:v>FP-0011</x:v>
      </x:c>
      <x:c r="B27" s="31" t="n">
        <x:v>46123</x:v>
      </x:c>
      <x:c r="C27" s="32" t="inlineStr">
        <x:is>
          <x:t xml:space="preserve">Acuarela Eventos</x:t>
        </x:is>
      </x:c>
      <x:c r="D27" s="32" t="inlineStr">
        <x:is>
          <x:t xml:space="preserve">Eventos</x:t>
        </x:is>
      </x:c>
      <x:c r="E27" s="32" t="inlineStr">
        <x:is>
          <x:t xml:space="preserve">AE-144</x:t>
        </x:is>
      </x:c>
      <x:c r="F27" s="33" t="inlineStr">
        <x:is>
          <x:t xml:space="preserve">Alquiler de material para feria sectorial</x:t>
        </x:is>
      </x:c>
      <x:c r="G27" s="34" t="n">
        <x:v>1680</x:v>
      </x:c>
      <x:c r="H27" s="35" t="n">
        <x:v>0.21</x:v>
      </x:c>
      <x:c r="I27" s="36">
        <x:f>IF($G27="","",ROUND($G27*$H27,2))</x:f>
        <x:v>352.8</x:v>
      </x:c>
      <x:c r="J27" s="35" t="n">
        <x:v>0</x:v>
      </x:c>
      <x:c r="K27" s="36">
        <x:f>IF($G27="","",ROUND($G27*$J27,2))</x:f>
        <x:v>0</x:v>
      </x:c>
      <x:c r="L27" s="36">
        <x:f>IF($G27="","",ROUND($G27+$I27-$K27,2))</x:f>
        <x:v>2032.8</x:v>
      </x:c>
      <x:c r="M27" s="34" t="n">
        <x:v>0</x:v>
      </x:c>
      <x:c r="N27" s="36">
        <x:f>IF($L27="","",ROUND($L27-$M27,2))</x:f>
        <x:v>2032.8</x:v>
      </x:c>
      <x:c r="O27" s="31" t="n">
        <x:v>46153</x:v>
      </x:c>
      <x:c r="P27" s="37">
        <x:f>IF($O27="","",IF($N27&lt;=0.01,0,$O27-TODAY()))</x:f>
        <x:v>21</x:v>
      </x:c>
      <x:c r="Q27" s="30" t="str">
        <x:f>IF($C27="","",IF($X27="Bloqueada","Incidencia",IF($N27&lt;=0.01,"Pagada",IF(OR($X27="",$X27="Pendiente"),"Pendiente aprobación",IF($O27&lt;TODAY(),"Vencida",IF($O27&lt;=TODAY()+7,"Programada","Pendiente"))))))</x:f>
        <x:v>Incidencia</x:v>
      </x:c>
      <x:c r="R27" s="31" t="n"/>
      <x:c r="S27" s="32" t="inlineStr">
        <x:is>
          <x:t xml:space="preserve">Transferencia</x:t>
        </x:is>
      </x:c>
      <x:c r="T27" s="32" t="inlineStr">
        <x:is>
          <x:t xml:space="preserve">30 días</x:t>
        </x:is>
      </x:c>
      <x:c r="U27" s="32" t="inlineStr">
        <x:is>
          <x:t xml:space="preserve">Comercial</x:t>
        </x:is>
      </x:c>
      <x:c r="V27" s="32" t="inlineStr">
        <x:is>
          <x:t xml:space="preserve">Julia Merino</x:t>
        </x:is>
      </x:c>
      <x:c r="W27" s="38" t="inlineStr">
        <x:is>
          <x:t xml:space="preserve">Media</x:t>
        </x:is>
      </x:c>
      <x:c r="X27" s="32" t="inlineStr">
        <x:is>
          <x:t xml:space="preserve">Bloqueada</x:t>
        </x:is>
      </x:c>
      <x:c r="Y27" s="39" t="str">
        <x:f>IF($C27="","",IF($Q27="Pagada","OK",IF($Q27="Incidencia","Revisar documentación",IF($Q27="Pendiente aprobación","Falta aprobar",IF($Q27="Vencida","Vencida "&amp;ABS($P27)&amp;" días",IF($Q27="Programada","Vence en "&amp;$P27&amp;" días","En plazo"))))))</x:f>
        <x:v>Revisar documentación</x:v>
      </x:c>
      <x:c r="Z27" s="40" t="str">
        <x:f>IF($B27="","",CHOOSE(MONTH(B27),"enero","febrero","marzo","abril","mayo","junio","julio","agosto","septiembre","octubre","noviembre","diciembre"))</x:f>
        <x:v>abril</x:v>
      </x:c>
      <x:c r="AA27" s="40" t="str">
        <x:f>IF($B27="","","T"&amp;ROUNDUP(MONTH($B27)/3,0))</x:f>
        <x:v>T2</x:v>
      </x:c>
      <x:c r="AB27" s="33" t="inlineStr">
        <x:is>
          <x:t xml:space="preserve">Factura pendiente de abono/rectificación</x:t>
        </x:is>
      </x:c>
    </x:row>
    <x:row r="28" ht="22" customHeight="1">
      <x:c r="A28" s="30" t="str">
        <x:f>IF($C28="","","FP-"&amp;TEXT(ROW()-16,"0000"))</x:f>
        <x:v>FP-0012</x:v>
      </x:c>
      <x:c r="B28" s="31" t="n">
        <x:v>46124</x:v>
      </x:c>
      <x:c r="C28" s="32" t="inlineStr">
        <x:is>
          <x:t xml:space="preserve">Dataterra Analytics</x:t>
        </x:is>
      </x:c>
      <x:c r="D28" s="32" t="inlineStr">
        <x:is>
          <x:t xml:space="preserve">Consultoría</x:t>
        </x:is>
      </x:c>
      <x:c r="E28" s="32" t="inlineStr">
        <x:is>
          <x:t xml:space="preserve">DT-222</x:t>
        </x:is>
      </x:c>
      <x:c r="F28" s="33" t="inlineStr">
        <x:is>
          <x:t xml:space="preserve">Informe BI trimestral y cuadro de mando</x:t>
        </x:is>
      </x:c>
      <x:c r="G28" s="34" t="n">
        <x:v>1420</x:v>
      </x:c>
      <x:c r="H28" s="35" t="n">
        <x:v>0.21</x:v>
      </x:c>
      <x:c r="I28" s="36">
        <x:f>IF($G28="","",ROUND($G28*$H28,2))</x:f>
        <x:v>298.2</x:v>
      </x:c>
      <x:c r="J28" s="35" t="n">
        <x:v>0.15</x:v>
      </x:c>
      <x:c r="K28" s="36">
        <x:f>IF($G28="","",ROUND($G28*$J28,2))</x:f>
        <x:v>213</x:v>
      </x:c>
      <x:c r="L28" s="36">
        <x:f>IF($G28="","",ROUND($G28+$I28-$K28,2))</x:f>
        <x:v>1505.2</x:v>
      </x:c>
      <x:c r="M28" s="34" t="n">
        <x:v>0</x:v>
      </x:c>
      <x:c r="N28" s="36">
        <x:f>IF($L28="","",ROUND($L28-$M28,2))</x:f>
        <x:v>1505.2</x:v>
      </x:c>
      <x:c r="O28" s="31" t="n">
        <x:v>46154</x:v>
      </x:c>
      <x:c r="P28" s="37">
        <x:f>IF($O28="","",IF($N28&lt;=0.01,0,$O28-TODAY()))</x:f>
        <x:v>22</x:v>
      </x:c>
      <x:c r="Q28" s="30" t="str">
        <x:f>IF($C28="","",IF($X28="Bloqueada","Incidencia",IF($N28&lt;=0.01,"Pagada",IF(OR($X28="",$X28="Pendiente"),"Pendiente aprobación",IF($O28&lt;TODAY(),"Vencida",IF($O28&lt;=TODAY()+7,"Programada","Pendiente"))))))</x:f>
        <x:v>Pendiente</x:v>
      </x:c>
      <x:c r="R28" s="31" t="n"/>
      <x:c r="S28" s="32" t="inlineStr">
        <x:is>
          <x:t xml:space="preserve">Transferencia</x:t>
        </x:is>
      </x:c>
      <x:c r="T28" s="32" t="inlineStr">
        <x:is>
          <x:t xml:space="preserve">30 días</x:t>
        </x:is>
      </x:c>
      <x:c r="U28" s="32" t="inlineStr">
        <x:is>
          <x:t xml:space="preserve">Dirección</x:t>
        </x:is>
      </x:c>
      <x:c r="V28" s="32" t="inlineStr">
        <x:is>
          <x:t xml:space="preserve">Sofía Luna</x:t>
        </x:is>
      </x:c>
      <x:c r="W28" s="38" t="inlineStr">
        <x:is>
          <x:t xml:space="preserve">Alta</x:t>
        </x:is>
      </x:c>
      <x:c r="X28" s="32" t="inlineStr">
        <x:is>
          <x:t xml:space="preserve">Aprobada</x:t>
        </x:is>
      </x:c>
      <x:c r="Y28" s="39" t="str">
        <x:f>IF($C28="","",IF($Q28="Pagada","OK",IF($Q28="Incidencia","Revisar documentación",IF($Q28="Pendiente aprobación","Falta aprobar",IF($Q28="Vencida","Vencida "&amp;ABS($P28)&amp;" días",IF($Q28="Programada","Vence en "&amp;$P28&amp;" días","En plazo"))))))</x:f>
        <x:v>En plazo</x:v>
      </x:c>
      <x:c r="Z28" s="40" t="str">
        <x:f>IF($B28="","",CHOOSE(MONTH(B28),"enero","febrero","marzo","abril","mayo","junio","julio","agosto","septiembre","octubre","noviembre","diciembre"))</x:f>
        <x:v>abril</x:v>
      </x:c>
      <x:c r="AA28" s="40" t="str">
        <x:f>IF($B28="","","T"&amp;ROUNDUP(MONTH($B28)/3,0))</x:f>
        <x:v>T2</x:v>
      </x:c>
      <x:c r="AB28" s="33" t="inlineStr">
        <x:is>
          <x:t xml:space="preserve">Retención profesional</x:t>
        </x:is>
      </x:c>
    </x:row>
    <x:row r="29" ht="22" customHeight="1">
      <x:c r="A29" s="30" t="str">
        <x:f>IF($C29="","","FP-"&amp;TEXT(ROW()-16,"0000"))</x:f>
        <x:v>FP-0013</x:v>
      </x:c>
      <x:c r="B29" s="31" t="n">
        <x:v>46127</x:v>
      </x:c>
      <x:c r="C29" s="32" t="inlineStr">
        <x:is>
          <x:t xml:space="preserve">Órbita Telecom</x:t>
        </x:is>
      </x:c>
      <x:c r="D29" s="32" t="inlineStr">
        <x:is>
          <x:t xml:space="preserve">Tecnología</x:t>
        </x:is>
      </x:c>
      <x:c r="E29" s="32" t="inlineStr">
        <x:is>
          <x:t xml:space="preserve">OR-918</x:t>
        </x:is>
      </x:c>
      <x:c r="F29" s="33" t="inlineStr">
        <x:is>
          <x:t xml:space="preserve">Fibra y backup oficina abril</x:t>
        </x:is>
      </x:c>
      <x:c r="G29" s="34" t="n">
        <x:v>99</x:v>
      </x:c>
      <x:c r="H29" s="35" t="n">
        <x:v>0.21</x:v>
      </x:c>
      <x:c r="I29" s="36">
        <x:f>IF($G29="","",ROUND($G29*$H29,2))</x:f>
        <x:v>20.79</x:v>
      </x:c>
      <x:c r="J29" s="35" t="n">
        <x:v>0</x:v>
      </x:c>
      <x:c r="K29" s="36">
        <x:f>IF($G29="","",ROUND($G29*$J29,2))</x:f>
        <x:v>0</x:v>
      </x:c>
      <x:c r="L29" s="36">
        <x:f>IF($G29="","",ROUND($G29+$I29-$K29,2))</x:f>
        <x:v>119.79</x:v>
      </x:c>
      <x:c r="M29" s="34" t="n">
        <x:v>0</x:v>
      </x:c>
      <x:c r="N29" s="36">
        <x:f>IF($L29="","",ROUND($L29-$M29,2))</x:f>
        <x:v>119.79</x:v>
      </x:c>
      <x:c r="O29" s="31" t="n">
        <x:v>46137</x:v>
      </x:c>
      <x:c r="P29" s="37">
        <x:f>IF($O29="","",IF($N29&lt;=0.01,0,$O29-TODAY()))</x:f>
        <x:v>5</x:v>
      </x:c>
      <x:c r="Q29" s="30" t="str">
        <x:f>IF($C29="","",IF($X29="Bloqueada","Incidencia",IF($N29&lt;=0.01,"Pagada",IF(OR($X29="",$X29="Pendiente"),"Pendiente aprobación",IF($O29&lt;TODAY(),"Vencida",IF($O29&lt;=TODAY()+7,"Programada","Pendiente"))))))</x:f>
        <x:v>Programada</x:v>
      </x:c>
      <x:c r="R29" s="31" t="n"/>
      <x:c r="S29" s="32" t="inlineStr">
        <x:is>
          <x:t xml:space="preserve">SEPA</x:t>
        </x:is>
      </x:c>
      <x:c r="T29" s="32" t="inlineStr">
        <x:is>
          <x:t xml:space="preserve">10 días</x:t>
        </x:is>
      </x:c>
      <x:c r="U29" s="32" t="inlineStr">
        <x:is>
          <x:t xml:space="preserve">TI</x:t>
        </x:is>
      </x:c>
      <x:c r="V29" s="32" t="inlineStr">
        <x:is>
          <x:t xml:space="preserve">Laura Ríos</x:t>
        </x:is>
      </x:c>
      <x:c r="W29" s="38" t="inlineStr">
        <x:is>
          <x:t xml:space="preserve">Baja</x:t>
        </x:is>
      </x:c>
      <x:c r="X29" s="32" t="inlineStr">
        <x:is>
          <x:t xml:space="preserve">Aprobada</x:t>
        </x:is>
      </x:c>
      <x:c r="Y29" s="39" t="str">
        <x:f>IF($C29="","",IF($Q29="Pagada","OK",IF($Q29="Incidencia","Revisar documentación",IF($Q29="Pendiente aprobación","Falta aprobar",IF($Q29="Vencida","Vencida "&amp;ABS($P29)&amp;" días",IF($Q29="Programada","Vence en "&amp;$P29&amp;" días","En plazo"))))))</x:f>
        <x:v>Vence en 5 días</x:v>
      </x:c>
      <x:c r="Z29" s="40" t="str">
        <x:f>IF($B29="","",CHOOSE(MONTH(B29),"enero","febrero","marzo","abril","mayo","junio","julio","agosto","septiembre","octubre","noviembre","diciembre"))</x:f>
        <x:v>abril</x:v>
      </x:c>
      <x:c r="AA29" s="40" t="str">
        <x:f>IF($B29="","","T"&amp;ROUNDUP(MONTH($B29)/3,0))</x:f>
        <x:v>T2</x:v>
      </x:c>
      <x:c r="AB29" s="33" t="inlineStr">
        <x:is>
          <x:t xml:space="preserve">Servicio recurrente</x:t>
        </x:is>
      </x:c>
    </x:row>
    <x:row r="30" ht="22" customHeight="1">
      <x:c r="A30" s="30" t="str">
        <x:f>IF($C30="","","FP-"&amp;TEXT(ROW()-16,"0000"))</x:f>
        <x:v>FP-0014</x:v>
      </x:c>
      <x:c r="B30" s="31" t="n">
        <x:v>46130</x:v>
      </x:c>
      <x:c r="C30" s="32" t="inlineStr">
        <x:is>
          <x:t xml:space="preserve">EcoPapel</x:t>
        </x:is>
      </x:c>
      <x:c r="D30" s="32" t="inlineStr">
        <x:is>
          <x:t xml:space="preserve">Oficina</x:t>
        </x:is>
      </x:c>
      <x:c r="E30" s="32" t="inlineStr">
        <x:is>
          <x:t xml:space="preserve">EP-507</x:t>
        </x:is>
      </x:c>
      <x:c r="F30" s="33" t="inlineStr">
        <x:is>
          <x:t xml:space="preserve">Papelería y material de archivo</x:t>
        </x:is>
      </x:c>
      <x:c r="G30" s="34" t="n">
        <x:v>74</x:v>
      </x:c>
      <x:c r="H30" s="35" t="n">
        <x:v>0.21</x:v>
      </x:c>
      <x:c r="I30" s="36">
        <x:f>IF($G30="","",ROUND($G30*$H30,2))</x:f>
        <x:v>15.54</x:v>
      </x:c>
      <x:c r="J30" s="35" t="n">
        <x:v>0</x:v>
      </x:c>
      <x:c r="K30" s="36">
        <x:f>IF($G30="","",ROUND($G30*$J30,2))</x:f>
        <x:v>0</x:v>
      </x:c>
      <x:c r="L30" s="36">
        <x:f>IF($G30="","",ROUND($G30+$I30-$K30,2))</x:f>
        <x:v>89.54</x:v>
      </x:c>
      <x:c r="M30" s="34" t="n">
        <x:v>0</x:v>
      </x:c>
      <x:c r="N30" s="36">
        <x:f>IF($L30="","",ROUND($L30-$M30,2))</x:f>
        <x:v>89.54</x:v>
      </x:c>
      <x:c r="O30" s="31" t="n">
        <x:v>46131</x:v>
      </x:c>
      <x:c r="P30" s="37">
        <x:f>IF($O30="","",IF($N30&lt;=0.01,0,$O30-TODAY()))</x:f>
        <x:v>-1</x:v>
      </x:c>
      <x:c r="Q30" s="30" t="str">
        <x:f>IF($C30="","",IF($X30="Bloqueada","Incidencia",IF($N30&lt;=0.01,"Pagada",IF(OR($X30="",$X30="Pendiente"),"Pendiente aprobación",IF($O30&lt;TODAY(),"Vencida",IF($O30&lt;=TODAY()+7,"Programada","Pendiente"))))))</x:f>
        <x:v>Vencida</x:v>
      </x:c>
      <x:c r="R30" s="31" t="n"/>
      <x:c r="S30" s="32" t="inlineStr">
        <x:is>
          <x:t xml:space="preserve">Tarjeta</x:t>
        </x:is>
      </x:c>
      <x:c r="T30" s="32" t="inlineStr">
        <x:is>
          <x:t xml:space="preserve">Contado</x:t>
        </x:is>
      </x:c>
      <x:c r="U30" s="32" t="inlineStr">
        <x:is>
          <x:t xml:space="preserve">Oficina</x:t>
        </x:is>
      </x:c>
      <x:c r="V30" s="32" t="inlineStr">
        <x:is>
          <x:t xml:space="preserve">Elena Pardo</x:t>
        </x:is>
      </x:c>
      <x:c r="W30" s="38" t="inlineStr">
        <x:is>
          <x:t xml:space="preserve">Baja</x:t>
        </x:is>
      </x:c>
      <x:c r="X30" s="32" t="inlineStr">
        <x:is>
          <x:t xml:space="preserve">Aprobada</x:t>
        </x:is>
      </x:c>
      <x:c r="Y30" s="39" t="str">
        <x:f>IF($C30="","",IF($Q30="Pagada","OK",IF($Q30="Incidencia","Revisar documentación",IF($Q30="Pendiente aprobación","Falta aprobar",IF($Q30="Vencida","Vencida "&amp;ABS($P30)&amp;" días",IF($Q30="Programada","Vence en "&amp;$P30&amp;" días","En plazo"))))))</x:f>
        <x:v>Vencida 1 días</x:v>
      </x:c>
      <x:c r="Z30" s="40" t="str">
        <x:f>IF($B30="","",CHOOSE(MONTH(B30),"enero","febrero","marzo","abril","mayo","junio","julio","agosto","septiembre","octubre","noviembre","diciembre"))</x:f>
        <x:v>abril</x:v>
      </x:c>
      <x:c r="AA30" s="40" t="str">
        <x:f>IF($B30="","","T"&amp;ROUNDUP(MONTH($B30)/3,0))</x:f>
        <x:v>T2</x:v>
      </x:c>
      <x:c r="AB30" s="33" t="inlineStr">
        <x:is>
          <x:t xml:space="preserve">Compra menor</x:t>
        </x:is>
      </x:c>
    </x:row>
    <x:row r="31" ht="22" customHeight="1">
      <x:c r="A31" s="30" t="str">
        <x:f>IF($C31="","","FP-"&amp;TEXT(ROW()-16,"0000"))</x:f>
        <x:v>FP-0015</x:v>
      </x:c>
      <x:c r="B31" s="31" t="n">
        <x:v>46131</x:v>
      </x:c>
      <x:c r="C31" s="32" t="inlineStr">
        <x:is>
          <x:t xml:space="preserve">Senda Formación</x:t>
        </x:is>
      </x:c>
      <x:c r="D31" s="32" t="inlineStr">
        <x:is>
          <x:t xml:space="preserve">RRHH</x:t>
        </x:is>
      </x:c>
      <x:c r="E31" s="32" t="inlineStr">
        <x:is>
          <x:t xml:space="preserve">SF-321</x:t>
        </x:is>
      </x:c>
      <x:c r="F31" s="33" t="inlineStr">
        <x:is>
          <x:t xml:space="preserve">Curso PRL para nuevas incorporaciones</x:t>
        </x:is>
      </x:c>
      <x:c r="G31" s="34" t="n">
        <x:v>560</x:v>
      </x:c>
      <x:c r="H31" s="35" t="n">
        <x:v>0.21</x:v>
      </x:c>
      <x:c r="I31" s="36">
        <x:f>IF($G31="","",ROUND($G31*$H31,2))</x:f>
        <x:v>117.6</x:v>
      </x:c>
      <x:c r="J31" s="35" t="n">
        <x:v>0</x:v>
      </x:c>
      <x:c r="K31" s="36">
        <x:f>IF($G31="","",ROUND($G31*$J31,2))</x:f>
        <x:v>0</x:v>
      </x:c>
      <x:c r="L31" s="36">
        <x:f>IF($G31="","",ROUND($G31+$I31-$K31,2))</x:f>
        <x:v>677.6</x:v>
      </x:c>
      <x:c r="M31" s="34" t="n">
        <x:v>0</x:v>
      </x:c>
      <x:c r="N31" s="36">
        <x:f>IF($L31="","",ROUND($L31-$M31,2))</x:f>
        <x:v>677.6</x:v>
      </x:c>
      <x:c r="O31" s="31" t="n">
        <x:v>46161</x:v>
      </x:c>
      <x:c r="P31" s="37">
        <x:f>IF($O31="","",IF($N31&lt;=0.01,0,$O31-TODAY()))</x:f>
        <x:v>29</x:v>
      </x:c>
      <x:c r="Q31" s="30" t="str">
        <x:f>IF($C31="","",IF($X31="Bloqueada","Incidencia",IF($N31&lt;=0.01,"Pagada",IF(OR($X31="",$X31="Pendiente"),"Pendiente aprobación",IF($O31&lt;TODAY(),"Vencida",IF($O31&lt;=TODAY()+7,"Programada","Pendiente"))))))</x:f>
        <x:v>Pendiente aprobación</x:v>
      </x:c>
      <x:c r="R31" s="31" t="n"/>
      <x:c r="S31" s="32" t="inlineStr">
        <x:is>
          <x:t xml:space="preserve">Transferencia</x:t>
        </x:is>
      </x:c>
      <x:c r="T31" s="32" t="inlineStr">
        <x:is>
          <x:t xml:space="preserve">30 días</x:t>
        </x:is>
      </x:c>
      <x:c r="U31" s="32" t="inlineStr">
        <x:is>
          <x:t xml:space="preserve">RRHH</x:t>
        </x:is>
      </x:c>
      <x:c r="V31" s="32" t="inlineStr">
        <x:is>
          <x:t xml:space="preserve">Noa Campos</x:t>
        </x:is>
      </x:c>
      <x:c r="W31" s="38" t="inlineStr">
        <x:is>
          <x:t xml:space="preserve">Media</x:t>
        </x:is>
      </x:c>
      <x:c r="X31" s="32" t="inlineStr">
        <x:is>
          <x:t xml:space="preserve">Pendiente</x:t>
        </x:is>
      </x:c>
      <x:c r="Y31" s="39" t="str">
        <x:f>IF($C31="","",IF($Q31="Pagada","OK",IF($Q31="Incidencia","Revisar documentación",IF($Q31="Pendiente aprobación","Falta aprobar",IF($Q31="Vencida","Vencida "&amp;ABS($P31)&amp;" días",IF($Q31="Programada","Vence en "&amp;$P31&amp;" días","En plazo"))))))</x:f>
        <x:v>Falta aprobar</x:v>
      </x:c>
      <x:c r="Z31" s="40" t="str">
        <x:f>IF($B31="","",CHOOSE(MONTH(B31),"enero","febrero","marzo","abril","mayo","junio","julio","agosto","septiembre","octubre","noviembre","diciembre"))</x:f>
        <x:v>abril</x:v>
      </x:c>
      <x:c r="AA31" s="40" t="str">
        <x:f>IF($B31="","","T"&amp;ROUNDUP(MONTH($B31)/3,0))</x:f>
        <x:v>T2</x:v>
      </x:c>
      <x:c r="AB31" s="33" t="inlineStr">
        <x:is>
          <x:t xml:space="preserve">Pendiente de conformidad</x:t>
        </x:is>
      </x:c>
    </x:row>
    <x:row r="32" ht="22" customHeight="1">
      <x:c r="A32" s="30">
        <x:f>IF($C32="","","FP-"&amp;TEXT(ROW()-16,"0000"))</x:f>
      </x:c>
      <x:c r="B32" s="31" t="n"/>
      <x:c r="C32" s="32" t="n"/>
      <x:c r="D32" s="32" t="n"/>
      <x:c r="E32" s="32" t="n"/>
      <x:c r="F32" s="33" t="n"/>
      <x:c r="G32" s="34" t="n"/>
      <x:c r="H32" s="35" t="n"/>
      <x:c r="I32" s="36">
        <x:f>IF($G32="","",ROUND($G32*$H32,2))</x:f>
      </x:c>
      <x:c r="J32" s="35" t="n"/>
      <x:c r="K32" s="36">
        <x:f>IF($G32="","",ROUND($G32*$J32,2))</x:f>
      </x:c>
      <x:c r="L32" s="36">
        <x:f>IF($G32="","",ROUND($G32+$I32-$K32,2))</x:f>
      </x:c>
      <x:c r="M32" s="34" t="n"/>
      <x:c r="N32" s="36">
        <x:f>IF($L32="","",ROUND($L32-$M32,2))</x:f>
      </x:c>
      <x:c r="O32" s="31" t="n"/>
      <x:c r="P32" s="37">
        <x:f>IF($O32="","",IF($N32&lt;=0.01,0,$O32-TODAY()))</x:f>
      </x:c>
      <x:c r="Q32" s="30">
        <x:f>IF($C32="","",IF($X32="Bloqueada","Incidencia",IF($N32&lt;=0.01,"Pagada",IF(OR($X32="",$X32="Pendiente"),"Pendiente aprobación",IF($O32&lt;TODAY(),"Vencida",IF($O32&lt;=TODAY()+7,"Programada","Pendiente"))))))</x:f>
      </x:c>
      <x:c r="R32" s="31" t="n"/>
      <x:c r="S32" s="32" t="n"/>
      <x:c r="T32" s="32" t="n"/>
      <x:c r="U32" s="32" t="n"/>
      <x:c r="V32" s="32" t="n"/>
      <x:c r="W32" s="38" t="n"/>
      <x:c r="X32" s="32" t="n"/>
      <x:c r="Y32" s="39">
        <x:f>IF($C32="","",IF($Q32="Pagada","OK",IF($Q32="Incidencia","Revisar documentación",IF($Q32="Pendiente aprobación","Falta aprobar",IF($Q32="Vencida","Vencida "&amp;ABS($P32)&amp;" días",IF($Q32="Programada","Vence en "&amp;$P32&amp;" días","En plazo"))))))</x:f>
      </x:c>
      <x:c r="Z32" s="40">
        <x:f>IF($B32="","",CHOOSE(MONTH(B32),"enero","febrero","marzo","abril","mayo","junio","julio","agosto","septiembre","octubre","noviembre","diciembre"))</x:f>
      </x:c>
      <x:c r="AA32" s="40">
        <x:f>IF($B32="","","T"&amp;ROUNDUP(MONTH($B32)/3,0))</x:f>
      </x:c>
      <x:c r="AB32" s="33" t="n"/>
    </x:row>
    <x:row r="33" ht="22" customHeight="1">
      <x:c r="A33" s="30">
        <x:f>IF($C33="","","FP-"&amp;TEXT(ROW()-16,"0000"))</x:f>
      </x:c>
      <x:c r="B33" s="31" t="n"/>
      <x:c r="C33" s="32" t="n"/>
      <x:c r="D33" s="32" t="n"/>
      <x:c r="E33" s="32" t="n"/>
      <x:c r="F33" s="33" t="n"/>
      <x:c r="G33" s="34" t="n"/>
      <x:c r="H33" s="35" t="n"/>
      <x:c r="I33" s="36">
        <x:f>IF($G33="","",ROUND($G33*$H33,2))</x:f>
      </x:c>
      <x:c r="J33" s="35" t="n"/>
      <x:c r="K33" s="36">
        <x:f>IF($G33="","",ROUND($G33*$J33,2))</x:f>
      </x:c>
      <x:c r="L33" s="36">
        <x:f>IF($G33="","",ROUND($G33+$I33-$K33,2))</x:f>
      </x:c>
      <x:c r="M33" s="34" t="n"/>
      <x:c r="N33" s="36">
        <x:f>IF($L33="","",ROUND($L33-$M33,2))</x:f>
      </x:c>
      <x:c r="O33" s="31" t="n"/>
      <x:c r="P33" s="37">
        <x:f>IF($O33="","",IF($N33&lt;=0.01,0,$O33-TODAY()))</x:f>
      </x:c>
      <x:c r="Q33" s="30">
        <x:f>IF($C33="","",IF($X33="Bloqueada","Incidencia",IF($N33&lt;=0.01,"Pagada",IF(OR($X33="",$X33="Pendiente"),"Pendiente aprobación",IF($O33&lt;TODAY(),"Vencida",IF($O33&lt;=TODAY()+7,"Programada","Pendiente"))))))</x:f>
      </x:c>
      <x:c r="R33" s="31" t="n"/>
      <x:c r="S33" s="32" t="n"/>
      <x:c r="T33" s="32" t="n"/>
      <x:c r="U33" s="32" t="n"/>
      <x:c r="V33" s="32" t="n"/>
      <x:c r="W33" s="38" t="n"/>
      <x:c r="X33" s="32" t="n"/>
      <x:c r="Y33" s="39">
        <x:f>IF($C33="","",IF($Q33="Pagada","OK",IF($Q33="Incidencia","Revisar documentación",IF($Q33="Pendiente aprobación","Falta aprobar",IF($Q33="Vencida","Vencida "&amp;ABS($P33)&amp;" días",IF($Q33="Programada","Vence en "&amp;$P33&amp;" días","En plazo"))))))</x:f>
      </x:c>
      <x:c r="Z33" s="40">
        <x:f>IF($B33="","",CHOOSE(MONTH(B33),"enero","febrero","marzo","abril","mayo","junio","julio","agosto","septiembre","octubre","noviembre","diciembre"))</x:f>
      </x:c>
      <x:c r="AA33" s="40">
        <x:f>IF($B33="","","T"&amp;ROUNDUP(MONTH($B33)/3,0))</x:f>
      </x:c>
      <x:c r="AB33" s="33" t="n"/>
    </x:row>
    <x:row r="34" ht="22" customHeight="1">
      <x:c r="A34" s="30">
        <x:f>IF($C34="","","FP-"&amp;TEXT(ROW()-16,"0000"))</x:f>
      </x:c>
      <x:c r="B34" s="31" t="n"/>
      <x:c r="C34" s="32" t="n"/>
      <x:c r="D34" s="32" t="n"/>
      <x:c r="E34" s="32" t="n"/>
      <x:c r="F34" s="33" t="n"/>
      <x:c r="G34" s="34" t="n"/>
      <x:c r="H34" s="35" t="n"/>
      <x:c r="I34" s="36">
        <x:f>IF($G34="","",ROUND($G34*$H34,2))</x:f>
      </x:c>
      <x:c r="J34" s="35" t="n"/>
      <x:c r="K34" s="36">
        <x:f>IF($G34="","",ROUND($G34*$J34,2))</x:f>
      </x:c>
      <x:c r="L34" s="36">
        <x:f>IF($G34="","",ROUND($G34+$I34-$K34,2))</x:f>
      </x:c>
      <x:c r="M34" s="34" t="n"/>
      <x:c r="N34" s="36">
        <x:f>IF($L34="","",ROUND($L34-$M34,2))</x:f>
      </x:c>
      <x:c r="O34" s="31" t="n"/>
      <x:c r="P34" s="37">
        <x:f>IF($O34="","",IF($N34&lt;=0.01,0,$O34-TODAY()))</x:f>
      </x:c>
      <x:c r="Q34" s="30">
        <x:f>IF($C34="","",IF($X34="Bloqueada","Incidencia",IF($N34&lt;=0.01,"Pagada",IF(OR($X34="",$X34="Pendiente"),"Pendiente aprobación",IF($O34&lt;TODAY(),"Vencida",IF($O34&lt;=TODAY()+7,"Programada","Pendiente"))))))</x:f>
      </x:c>
      <x:c r="R34" s="31" t="n"/>
      <x:c r="S34" s="32" t="n"/>
      <x:c r="T34" s="32" t="n"/>
      <x:c r="U34" s="32" t="n"/>
      <x:c r="V34" s="32" t="n"/>
      <x:c r="W34" s="38" t="n"/>
      <x:c r="X34" s="32" t="n"/>
      <x:c r="Y34" s="39">
        <x:f>IF($C34="","",IF($Q34="Pagada","OK",IF($Q34="Incidencia","Revisar documentación",IF($Q34="Pendiente aprobación","Falta aprobar",IF($Q34="Vencida","Vencida "&amp;ABS($P34)&amp;" días",IF($Q34="Programada","Vence en "&amp;$P34&amp;" días","En plazo"))))))</x:f>
      </x:c>
      <x:c r="Z34" s="40">
        <x:f>IF($B34="","",CHOOSE(MONTH(B34),"enero","febrero","marzo","abril","mayo","junio","julio","agosto","septiembre","octubre","noviembre","diciembre"))</x:f>
      </x:c>
      <x:c r="AA34" s="40">
        <x:f>IF($B34="","","T"&amp;ROUNDUP(MONTH($B34)/3,0))</x:f>
      </x:c>
      <x:c r="AB34" s="33" t="n"/>
    </x:row>
    <x:row r="35" ht="22" customHeight="1">
      <x:c r="A35" s="30">
        <x:f>IF($C35="","","FP-"&amp;TEXT(ROW()-16,"0000"))</x:f>
      </x:c>
      <x:c r="B35" s="31" t="n"/>
      <x:c r="C35" s="32" t="n"/>
      <x:c r="D35" s="32" t="n"/>
      <x:c r="E35" s="32" t="n"/>
      <x:c r="F35" s="33" t="n"/>
      <x:c r="G35" s="34" t="n"/>
      <x:c r="H35" s="35" t="n"/>
      <x:c r="I35" s="36">
        <x:f>IF($G35="","",ROUND($G35*$H35,2))</x:f>
      </x:c>
      <x:c r="J35" s="35" t="n"/>
      <x:c r="K35" s="36">
        <x:f>IF($G35="","",ROUND($G35*$J35,2))</x:f>
      </x:c>
      <x:c r="L35" s="36">
        <x:f>IF($G35="","",ROUND($G35+$I35-$K35,2))</x:f>
      </x:c>
      <x:c r="M35" s="34" t="n"/>
      <x:c r="N35" s="36">
        <x:f>IF($L35="","",ROUND($L35-$M35,2))</x:f>
      </x:c>
      <x:c r="O35" s="31" t="n"/>
      <x:c r="P35" s="37">
        <x:f>IF($O35="","",IF($N35&lt;=0.01,0,$O35-TODAY()))</x:f>
      </x:c>
      <x:c r="Q35" s="30">
        <x:f>IF($C35="","",IF($X35="Bloqueada","Incidencia",IF($N35&lt;=0.01,"Pagada",IF(OR($X35="",$X35="Pendiente"),"Pendiente aprobación",IF($O35&lt;TODAY(),"Vencida",IF($O35&lt;=TODAY()+7,"Programada","Pendiente"))))))</x:f>
      </x:c>
      <x:c r="R35" s="31" t="n"/>
      <x:c r="S35" s="32" t="n"/>
      <x:c r="T35" s="32" t="n"/>
      <x:c r="U35" s="32" t="n"/>
      <x:c r="V35" s="32" t="n"/>
      <x:c r="W35" s="38" t="n"/>
      <x:c r="X35" s="32" t="n"/>
      <x:c r="Y35" s="39">
        <x:f>IF($C35="","",IF($Q35="Pagada","OK",IF($Q35="Incidencia","Revisar documentación",IF($Q35="Pendiente aprobación","Falta aprobar",IF($Q35="Vencida","Vencida "&amp;ABS($P35)&amp;" días",IF($Q35="Programada","Vence en "&amp;$P35&amp;" días","En plazo"))))))</x:f>
      </x:c>
      <x:c r="Z35" s="40">
        <x:f>IF($B35="","",CHOOSE(MONTH(B35),"enero","febrero","marzo","abril","mayo","junio","julio","agosto","septiembre","octubre","noviembre","diciembre"))</x:f>
      </x:c>
      <x:c r="AA35" s="40">
        <x:f>IF($B35="","","T"&amp;ROUNDUP(MONTH($B35)/3,0))</x:f>
      </x:c>
      <x:c r="AB35" s="33" t="n"/>
    </x:row>
    <x:row r="36" ht="22" customHeight="1">
      <x:c r="A36" s="30">
        <x:f>IF($C36="","","FP-"&amp;TEXT(ROW()-16,"0000"))</x:f>
      </x:c>
      <x:c r="B36" s="31" t="n"/>
      <x:c r="C36" s="32" t="n"/>
      <x:c r="D36" s="32" t="n"/>
      <x:c r="E36" s="32" t="n"/>
      <x:c r="F36" s="33" t="n"/>
      <x:c r="G36" s="34" t="n"/>
      <x:c r="H36" s="35" t="n"/>
      <x:c r="I36" s="36">
        <x:f>IF($G36="","",ROUND($G36*$H36,2))</x:f>
      </x:c>
      <x:c r="J36" s="35" t="n"/>
      <x:c r="K36" s="36">
        <x:f>IF($G36="","",ROUND($G36*$J36,2))</x:f>
      </x:c>
      <x:c r="L36" s="36">
        <x:f>IF($G36="","",ROUND($G36+$I36-$K36,2))</x:f>
      </x:c>
      <x:c r="M36" s="34" t="n"/>
      <x:c r="N36" s="36">
        <x:f>IF($L36="","",ROUND($L36-$M36,2))</x:f>
      </x:c>
      <x:c r="O36" s="31" t="n"/>
      <x:c r="P36" s="37">
        <x:f>IF($O36="","",IF($N36&lt;=0.01,0,$O36-TODAY()))</x:f>
      </x:c>
      <x:c r="Q36" s="30">
        <x:f>IF($C36="","",IF($X36="Bloqueada","Incidencia",IF($N36&lt;=0.01,"Pagada",IF(OR($X36="",$X36="Pendiente"),"Pendiente aprobación",IF($O36&lt;TODAY(),"Vencida",IF($O36&lt;=TODAY()+7,"Programada","Pendiente"))))))</x:f>
      </x:c>
      <x:c r="R36" s="31" t="n"/>
      <x:c r="S36" s="32" t="n"/>
      <x:c r="T36" s="32" t="n"/>
      <x:c r="U36" s="32" t="n"/>
      <x:c r="V36" s="32" t="n"/>
      <x:c r="W36" s="38" t="n"/>
      <x:c r="X36" s="32" t="n"/>
      <x:c r="Y36" s="39">
        <x:f>IF($C36="","",IF($Q36="Pagada","OK",IF($Q36="Incidencia","Revisar documentación",IF($Q36="Pendiente aprobación","Falta aprobar",IF($Q36="Vencida","Vencida "&amp;ABS($P36)&amp;" días",IF($Q36="Programada","Vence en "&amp;$P36&amp;" días","En plazo"))))))</x:f>
      </x:c>
      <x:c r="Z36" s="40">
        <x:f>IF($B36="","",CHOOSE(MONTH(B36),"enero","febrero","marzo","abril","mayo","junio","julio","agosto","septiembre","octubre","noviembre","diciembre"))</x:f>
      </x:c>
      <x:c r="AA36" s="40">
        <x:f>IF($B36="","","T"&amp;ROUNDUP(MONTH($B36)/3,0))</x:f>
      </x:c>
      <x:c r="AB36" s="33" t="n"/>
    </x:row>
    <x:row r="37" ht="22" customHeight="1">
      <x:c r="A37" s="30">
        <x:f>IF($C37="","","FP-"&amp;TEXT(ROW()-16,"0000"))</x:f>
      </x:c>
      <x:c r="B37" s="31" t="n"/>
      <x:c r="C37" s="32" t="n"/>
      <x:c r="D37" s="32" t="n"/>
      <x:c r="E37" s="32" t="n"/>
      <x:c r="F37" s="33" t="n"/>
      <x:c r="G37" s="34" t="n"/>
      <x:c r="H37" s="35" t="n"/>
      <x:c r="I37" s="36">
        <x:f>IF($G37="","",ROUND($G37*$H37,2))</x:f>
      </x:c>
      <x:c r="J37" s="35" t="n"/>
      <x:c r="K37" s="36">
        <x:f>IF($G37="","",ROUND($G37*$J37,2))</x:f>
      </x:c>
      <x:c r="L37" s="36">
        <x:f>IF($G37="","",ROUND($G37+$I37-$K37,2))</x:f>
      </x:c>
      <x:c r="M37" s="34" t="n"/>
      <x:c r="N37" s="36">
        <x:f>IF($L37="","",ROUND($L37-$M37,2))</x:f>
      </x:c>
      <x:c r="O37" s="31" t="n"/>
      <x:c r="P37" s="37">
        <x:f>IF($O37="","",IF($N37&lt;=0.01,0,$O37-TODAY()))</x:f>
      </x:c>
      <x:c r="Q37" s="30">
        <x:f>IF($C37="","",IF($X37="Bloqueada","Incidencia",IF($N37&lt;=0.01,"Pagada",IF(OR($X37="",$X37="Pendiente"),"Pendiente aprobación",IF($O37&lt;TODAY(),"Vencida",IF($O37&lt;=TODAY()+7,"Programada","Pendiente"))))))</x:f>
      </x:c>
      <x:c r="R37" s="31" t="n"/>
      <x:c r="S37" s="32" t="n"/>
      <x:c r="T37" s="32" t="n"/>
      <x:c r="U37" s="32" t="n"/>
      <x:c r="V37" s="32" t="n"/>
      <x:c r="W37" s="38" t="n"/>
      <x:c r="X37" s="32" t="n"/>
      <x:c r="Y37" s="39">
        <x:f>IF($C37="","",IF($Q37="Pagada","OK",IF($Q37="Incidencia","Revisar documentación",IF($Q37="Pendiente aprobación","Falta aprobar",IF($Q37="Vencida","Vencida "&amp;ABS($P37)&amp;" días",IF($Q37="Programada","Vence en "&amp;$P37&amp;" días","En plazo"))))))</x:f>
      </x:c>
      <x:c r="Z37" s="40">
        <x:f>IF($B37="","",CHOOSE(MONTH(B37),"enero","febrero","marzo","abril","mayo","junio","julio","agosto","septiembre","octubre","noviembre","diciembre"))</x:f>
      </x:c>
      <x:c r="AA37" s="40">
        <x:f>IF($B37="","","T"&amp;ROUNDUP(MONTH($B37)/3,0))</x:f>
      </x:c>
      <x:c r="AB37" s="33" t="n"/>
    </x:row>
    <x:row r="38" ht="22" customHeight="1">
      <x:c r="A38" s="30">
        <x:f>IF($C38="","","FP-"&amp;TEXT(ROW()-16,"0000"))</x:f>
      </x:c>
      <x:c r="B38" s="31" t="n"/>
      <x:c r="C38" s="32" t="n"/>
      <x:c r="D38" s="32" t="n"/>
      <x:c r="E38" s="32" t="n"/>
      <x:c r="F38" s="33" t="n"/>
      <x:c r="G38" s="34" t="n"/>
      <x:c r="H38" s="35" t="n"/>
      <x:c r="I38" s="36">
        <x:f>IF($G38="","",ROUND($G38*$H38,2))</x:f>
      </x:c>
      <x:c r="J38" s="35" t="n"/>
      <x:c r="K38" s="36">
        <x:f>IF($G38="","",ROUND($G38*$J38,2))</x:f>
      </x:c>
      <x:c r="L38" s="36">
        <x:f>IF($G38="","",ROUND($G38+$I38-$K38,2))</x:f>
      </x:c>
      <x:c r="M38" s="34" t="n"/>
      <x:c r="N38" s="36">
        <x:f>IF($L38="","",ROUND($L38-$M38,2))</x:f>
      </x:c>
      <x:c r="O38" s="31" t="n"/>
      <x:c r="P38" s="37">
        <x:f>IF($O38="","",IF($N38&lt;=0.01,0,$O38-TODAY()))</x:f>
      </x:c>
      <x:c r="Q38" s="30">
        <x:f>IF($C38="","",IF($X38="Bloqueada","Incidencia",IF($N38&lt;=0.01,"Pagada",IF(OR($X38="",$X38="Pendiente"),"Pendiente aprobación",IF($O38&lt;TODAY(),"Vencida",IF($O38&lt;=TODAY()+7,"Programada","Pendiente"))))))</x:f>
      </x:c>
      <x:c r="R38" s="31" t="n"/>
      <x:c r="S38" s="32" t="n"/>
      <x:c r="T38" s="32" t="n"/>
      <x:c r="U38" s="32" t="n"/>
      <x:c r="V38" s="32" t="n"/>
      <x:c r="W38" s="38" t="n"/>
      <x:c r="X38" s="32" t="n"/>
      <x:c r="Y38" s="39">
        <x:f>IF($C38="","",IF($Q38="Pagada","OK",IF($Q38="Incidencia","Revisar documentación",IF($Q38="Pendiente aprobación","Falta aprobar",IF($Q38="Vencida","Vencida "&amp;ABS($P38)&amp;" días",IF($Q38="Programada","Vence en "&amp;$P38&amp;" días","En plazo"))))))</x:f>
      </x:c>
      <x:c r="Z38" s="40">
        <x:f>IF($B38="","",CHOOSE(MONTH(B38),"enero","febrero","marzo","abril","mayo","junio","julio","agosto","septiembre","octubre","noviembre","diciembre"))</x:f>
      </x:c>
      <x:c r="AA38" s="40">
        <x:f>IF($B38="","","T"&amp;ROUNDUP(MONTH($B38)/3,0))</x:f>
      </x:c>
      <x:c r="AB38" s="33" t="n"/>
    </x:row>
    <x:row r="39" ht="22" customHeight="1">
      <x:c r="A39" s="30">
        <x:f>IF($C39="","","FP-"&amp;TEXT(ROW()-16,"0000"))</x:f>
      </x:c>
      <x:c r="B39" s="31" t="n"/>
      <x:c r="C39" s="32" t="n"/>
      <x:c r="D39" s="32" t="n"/>
      <x:c r="E39" s="32" t="n"/>
      <x:c r="F39" s="33" t="n"/>
      <x:c r="G39" s="34" t="n"/>
      <x:c r="H39" s="35" t="n"/>
      <x:c r="I39" s="36">
        <x:f>IF($G39="","",ROUND($G39*$H39,2))</x:f>
      </x:c>
      <x:c r="J39" s="35" t="n"/>
      <x:c r="K39" s="36">
        <x:f>IF($G39="","",ROUND($G39*$J39,2))</x:f>
      </x:c>
      <x:c r="L39" s="36">
        <x:f>IF($G39="","",ROUND($G39+$I39-$K39,2))</x:f>
      </x:c>
      <x:c r="M39" s="34" t="n"/>
      <x:c r="N39" s="36">
        <x:f>IF($L39="","",ROUND($L39-$M39,2))</x:f>
      </x:c>
      <x:c r="O39" s="31" t="n"/>
      <x:c r="P39" s="37">
        <x:f>IF($O39="","",IF($N39&lt;=0.01,0,$O39-TODAY()))</x:f>
      </x:c>
      <x:c r="Q39" s="30">
        <x:f>IF($C39="","",IF($X39="Bloqueada","Incidencia",IF($N39&lt;=0.01,"Pagada",IF(OR($X39="",$X39="Pendiente"),"Pendiente aprobación",IF($O39&lt;TODAY(),"Vencida",IF($O39&lt;=TODAY()+7,"Programada","Pendiente"))))))</x:f>
      </x:c>
      <x:c r="R39" s="31" t="n"/>
      <x:c r="S39" s="32" t="n"/>
      <x:c r="T39" s="32" t="n"/>
      <x:c r="U39" s="32" t="n"/>
      <x:c r="V39" s="32" t="n"/>
      <x:c r="W39" s="38" t="n"/>
      <x:c r="X39" s="32" t="n"/>
      <x:c r="Y39" s="39">
        <x:f>IF($C39="","",IF($Q39="Pagada","OK",IF($Q39="Incidencia","Revisar documentación",IF($Q39="Pendiente aprobación","Falta aprobar",IF($Q39="Vencida","Vencida "&amp;ABS($P39)&amp;" días",IF($Q39="Programada","Vence en "&amp;$P39&amp;" días","En plazo"))))))</x:f>
      </x:c>
      <x:c r="Z39" s="40">
        <x:f>IF($B39="","",CHOOSE(MONTH(B39),"enero","febrero","marzo","abril","mayo","junio","julio","agosto","septiembre","octubre","noviembre","diciembre"))</x:f>
      </x:c>
      <x:c r="AA39" s="40">
        <x:f>IF($B39="","","T"&amp;ROUNDUP(MONTH($B39)/3,0))</x:f>
      </x:c>
      <x:c r="AB39" s="33" t="n"/>
    </x:row>
    <x:row r="40" ht="22" customHeight="1">
      <x:c r="A40" s="30">
        <x:f>IF($C40="","","FP-"&amp;TEXT(ROW()-16,"0000"))</x:f>
      </x:c>
      <x:c r="B40" s="31" t="n"/>
      <x:c r="C40" s="32" t="n"/>
      <x:c r="D40" s="32" t="n"/>
      <x:c r="E40" s="32" t="n"/>
      <x:c r="F40" s="33" t="n"/>
      <x:c r="G40" s="34" t="n"/>
      <x:c r="H40" s="35" t="n"/>
      <x:c r="I40" s="36">
        <x:f>IF($G40="","",ROUND($G40*$H40,2))</x:f>
      </x:c>
      <x:c r="J40" s="35" t="n"/>
      <x:c r="K40" s="36">
        <x:f>IF($G40="","",ROUND($G40*$J40,2))</x:f>
      </x:c>
      <x:c r="L40" s="36">
        <x:f>IF($G40="","",ROUND($G40+$I40-$K40,2))</x:f>
      </x:c>
      <x:c r="M40" s="34" t="n"/>
      <x:c r="N40" s="36">
        <x:f>IF($L40="","",ROUND($L40-$M40,2))</x:f>
      </x:c>
      <x:c r="O40" s="31" t="n"/>
      <x:c r="P40" s="37">
        <x:f>IF($O40="","",IF($N40&lt;=0.01,0,$O40-TODAY()))</x:f>
      </x:c>
      <x:c r="Q40" s="30">
        <x:f>IF($C40="","",IF($X40="Bloqueada","Incidencia",IF($N40&lt;=0.01,"Pagada",IF(OR($X40="",$X40="Pendiente"),"Pendiente aprobación",IF($O40&lt;TODAY(),"Vencida",IF($O40&lt;=TODAY()+7,"Programada","Pendiente"))))))</x:f>
      </x:c>
      <x:c r="R40" s="31" t="n"/>
      <x:c r="S40" s="32" t="n"/>
      <x:c r="T40" s="32" t="n"/>
      <x:c r="U40" s="32" t="n"/>
      <x:c r="V40" s="32" t="n"/>
      <x:c r="W40" s="38" t="n"/>
      <x:c r="X40" s="32" t="n"/>
      <x:c r="Y40" s="39">
        <x:f>IF($C40="","",IF($Q40="Pagada","OK",IF($Q40="Incidencia","Revisar documentación",IF($Q40="Pendiente aprobación","Falta aprobar",IF($Q40="Vencida","Vencida "&amp;ABS($P40)&amp;" días",IF($Q40="Programada","Vence en "&amp;$P40&amp;" días","En plazo"))))))</x:f>
      </x:c>
      <x:c r="Z40" s="40">
        <x:f>IF($B40="","",CHOOSE(MONTH(B40),"enero","febrero","marzo","abril","mayo","junio","julio","agosto","septiembre","octubre","noviembre","diciembre"))</x:f>
      </x:c>
      <x:c r="AA40" s="40">
        <x:f>IF($B40="","","T"&amp;ROUNDUP(MONTH($B40)/3,0))</x:f>
      </x:c>
      <x:c r="AB40" s="33" t="n"/>
    </x:row>
    <x:row r="41" ht="22" customHeight="1">
      <x:c r="A41" s="30">
        <x:f>IF($C41="","","FP-"&amp;TEXT(ROW()-16,"0000"))</x:f>
      </x:c>
      <x:c r="B41" s="31" t="n"/>
      <x:c r="C41" s="32" t="n"/>
      <x:c r="D41" s="32" t="n"/>
      <x:c r="E41" s="32" t="n"/>
      <x:c r="F41" s="33" t="n"/>
      <x:c r="G41" s="34" t="n"/>
      <x:c r="H41" s="35" t="n"/>
      <x:c r="I41" s="36">
        <x:f>IF($G41="","",ROUND($G41*$H41,2))</x:f>
      </x:c>
      <x:c r="J41" s="35" t="n"/>
      <x:c r="K41" s="36">
        <x:f>IF($G41="","",ROUND($G41*$J41,2))</x:f>
      </x:c>
      <x:c r="L41" s="36">
        <x:f>IF($G41="","",ROUND($G41+$I41-$K41,2))</x:f>
      </x:c>
      <x:c r="M41" s="34" t="n"/>
      <x:c r="N41" s="36">
        <x:f>IF($L41="","",ROUND($L41-$M41,2))</x:f>
      </x:c>
      <x:c r="O41" s="31" t="n"/>
      <x:c r="P41" s="37">
        <x:f>IF($O41="","",IF($N41&lt;=0.01,0,$O41-TODAY()))</x:f>
      </x:c>
      <x:c r="Q41" s="30">
        <x:f>IF($C41="","",IF($X41="Bloqueada","Incidencia",IF($N41&lt;=0.01,"Pagada",IF(OR($X41="",$X41="Pendiente"),"Pendiente aprobación",IF($O41&lt;TODAY(),"Vencida",IF($O41&lt;=TODAY()+7,"Programada","Pendiente"))))))</x:f>
      </x:c>
      <x:c r="R41" s="31" t="n"/>
      <x:c r="S41" s="32" t="n"/>
      <x:c r="T41" s="32" t="n"/>
      <x:c r="U41" s="32" t="n"/>
      <x:c r="V41" s="32" t="n"/>
      <x:c r="W41" s="38" t="n"/>
      <x:c r="X41" s="32" t="n"/>
      <x:c r="Y41" s="39">
        <x:f>IF($C41="","",IF($Q41="Pagada","OK",IF($Q41="Incidencia","Revisar documentación",IF($Q41="Pendiente aprobación","Falta aprobar",IF($Q41="Vencida","Vencida "&amp;ABS($P41)&amp;" días",IF($Q41="Programada","Vence en "&amp;$P41&amp;" días","En plazo"))))))</x:f>
      </x:c>
      <x:c r="Z41" s="40">
        <x:f>IF($B41="","",CHOOSE(MONTH(B41),"enero","febrero","marzo","abril","mayo","junio","julio","agosto","septiembre","octubre","noviembre","diciembre"))</x:f>
      </x:c>
      <x:c r="AA41" s="40">
        <x:f>IF($B41="","","T"&amp;ROUNDUP(MONTH($B41)/3,0))</x:f>
      </x:c>
      <x:c r="AB41" s="33" t="n"/>
    </x:row>
    <x:row r="42" ht="22" customHeight="1">
      <x:c r="A42" s="30">
        <x:f>IF($C42="","","FP-"&amp;TEXT(ROW()-16,"0000"))</x:f>
      </x:c>
      <x:c r="B42" s="31" t="n"/>
      <x:c r="C42" s="32" t="n"/>
      <x:c r="D42" s="32" t="n"/>
      <x:c r="E42" s="32" t="n"/>
      <x:c r="F42" s="33" t="n"/>
      <x:c r="G42" s="34" t="n"/>
      <x:c r="H42" s="35" t="n"/>
      <x:c r="I42" s="36">
        <x:f>IF($G42="","",ROUND($G42*$H42,2))</x:f>
      </x:c>
      <x:c r="J42" s="35" t="n"/>
      <x:c r="K42" s="36">
        <x:f>IF($G42="","",ROUND($G42*$J42,2))</x:f>
      </x:c>
      <x:c r="L42" s="36">
        <x:f>IF($G42="","",ROUND($G42+$I42-$K42,2))</x:f>
      </x:c>
      <x:c r="M42" s="34" t="n"/>
      <x:c r="N42" s="36">
        <x:f>IF($L42="","",ROUND($L42-$M42,2))</x:f>
      </x:c>
      <x:c r="O42" s="31" t="n"/>
      <x:c r="P42" s="37">
        <x:f>IF($O42="","",IF($N42&lt;=0.01,0,$O42-TODAY()))</x:f>
      </x:c>
      <x:c r="Q42" s="30">
        <x:f>IF($C42="","",IF($X42="Bloqueada","Incidencia",IF($N42&lt;=0.01,"Pagada",IF(OR($X42="",$X42="Pendiente"),"Pendiente aprobación",IF($O42&lt;TODAY(),"Vencida",IF($O42&lt;=TODAY()+7,"Programada","Pendiente"))))))</x:f>
      </x:c>
      <x:c r="R42" s="31" t="n"/>
      <x:c r="S42" s="32" t="n"/>
      <x:c r="T42" s="32" t="n"/>
      <x:c r="U42" s="32" t="n"/>
      <x:c r="V42" s="32" t="n"/>
      <x:c r="W42" s="38" t="n"/>
      <x:c r="X42" s="32" t="n"/>
      <x:c r="Y42" s="39">
        <x:f>IF($C42="","",IF($Q42="Pagada","OK",IF($Q42="Incidencia","Revisar documentación",IF($Q42="Pendiente aprobación","Falta aprobar",IF($Q42="Vencida","Vencida "&amp;ABS($P42)&amp;" días",IF($Q42="Programada","Vence en "&amp;$P42&amp;" días","En plazo"))))))</x:f>
      </x:c>
      <x:c r="Z42" s="40">
        <x:f>IF($B42="","",CHOOSE(MONTH(B42),"enero","febrero","marzo","abril","mayo","junio","julio","agosto","septiembre","octubre","noviembre","diciembre"))</x:f>
      </x:c>
      <x:c r="AA42" s="40">
        <x:f>IF($B42="","","T"&amp;ROUNDUP(MONTH($B42)/3,0))</x:f>
      </x:c>
      <x:c r="AB42" s="33" t="n"/>
    </x:row>
    <x:row r="43" ht="22" customHeight="1">
      <x:c r="A43" s="30">
        <x:f>IF($C43="","","FP-"&amp;TEXT(ROW()-16,"0000"))</x:f>
      </x:c>
      <x:c r="B43" s="31" t="n"/>
      <x:c r="C43" s="32" t="n"/>
      <x:c r="D43" s="32" t="n"/>
      <x:c r="E43" s="32" t="n"/>
      <x:c r="F43" s="33" t="n"/>
      <x:c r="G43" s="34" t="n"/>
      <x:c r="H43" s="35" t="n"/>
      <x:c r="I43" s="36">
        <x:f>IF($G43="","",ROUND($G43*$H43,2))</x:f>
      </x:c>
      <x:c r="J43" s="35" t="n"/>
      <x:c r="K43" s="36">
        <x:f>IF($G43="","",ROUND($G43*$J43,2))</x:f>
      </x:c>
      <x:c r="L43" s="36">
        <x:f>IF($G43="","",ROUND($G43+$I43-$K43,2))</x:f>
      </x:c>
      <x:c r="M43" s="34" t="n"/>
      <x:c r="N43" s="36">
        <x:f>IF($L43="","",ROUND($L43-$M43,2))</x:f>
      </x:c>
      <x:c r="O43" s="31" t="n"/>
      <x:c r="P43" s="37">
        <x:f>IF($O43="","",IF($N43&lt;=0.01,0,$O43-TODAY()))</x:f>
      </x:c>
      <x:c r="Q43" s="30">
        <x:f>IF($C43="","",IF($X43="Bloqueada","Incidencia",IF($N43&lt;=0.01,"Pagada",IF(OR($X43="",$X43="Pendiente"),"Pendiente aprobación",IF($O43&lt;TODAY(),"Vencida",IF($O43&lt;=TODAY()+7,"Programada","Pendiente"))))))</x:f>
      </x:c>
      <x:c r="R43" s="31" t="n"/>
      <x:c r="S43" s="32" t="n"/>
      <x:c r="T43" s="32" t="n"/>
      <x:c r="U43" s="32" t="n"/>
      <x:c r="V43" s="32" t="n"/>
      <x:c r="W43" s="38" t="n"/>
      <x:c r="X43" s="32" t="n"/>
      <x:c r="Y43" s="39">
        <x:f>IF($C43="","",IF($Q43="Pagada","OK",IF($Q43="Incidencia","Revisar documentación",IF($Q43="Pendiente aprobación","Falta aprobar",IF($Q43="Vencida","Vencida "&amp;ABS($P43)&amp;" días",IF($Q43="Programada","Vence en "&amp;$P43&amp;" días","En plazo"))))))</x:f>
      </x:c>
      <x:c r="Z43" s="40">
        <x:f>IF($B43="","",CHOOSE(MONTH(B43),"enero","febrero","marzo","abril","mayo","junio","julio","agosto","septiembre","octubre","noviembre","diciembre"))</x:f>
      </x:c>
      <x:c r="AA43" s="40">
        <x:f>IF($B43="","","T"&amp;ROUNDUP(MONTH($B43)/3,0))</x:f>
      </x:c>
      <x:c r="AB43" s="33" t="n"/>
    </x:row>
    <x:row r="44" ht="22" customHeight="1">
      <x:c r="A44" s="30">
        <x:f>IF($C44="","","FP-"&amp;TEXT(ROW()-16,"0000"))</x:f>
      </x:c>
      <x:c r="B44" s="31" t="n"/>
      <x:c r="C44" s="32" t="n"/>
      <x:c r="D44" s="32" t="n"/>
      <x:c r="E44" s="32" t="n"/>
      <x:c r="F44" s="33" t="n"/>
      <x:c r="G44" s="34" t="n"/>
      <x:c r="H44" s="35" t="n"/>
      <x:c r="I44" s="36">
        <x:f>IF($G44="","",ROUND($G44*$H44,2))</x:f>
      </x:c>
      <x:c r="J44" s="35" t="n"/>
      <x:c r="K44" s="36">
        <x:f>IF($G44="","",ROUND($G44*$J44,2))</x:f>
      </x:c>
      <x:c r="L44" s="36">
        <x:f>IF($G44="","",ROUND($G44+$I44-$K44,2))</x:f>
      </x:c>
      <x:c r="M44" s="34" t="n"/>
      <x:c r="N44" s="36">
        <x:f>IF($L44="","",ROUND($L44-$M44,2))</x:f>
      </x:c>
      <x:c r="O44" s="31" t="n"/>
      <x:c r="P44" s="37">
        <x:f>IF($O44="","",IF($N44&lt;=0.01,0,$O44-TODAY()))</x:f>
      </x:c>
      <x:c r="Q44" s="30">
        <x:f>IF($C44="","",IF($X44="Bloqueada","Incidencia",IF($N44&lt;=0.01,"Pagada",IF(OR($X44="",$X44="Pendiente"),"Pendiente aprobación",IF($O44&lt;TODAY(),"Vencida",IF($O44&lt;=TODAY()+7,"Programada","Pendiente"))))))</x:f>
      </x:c>
      <x:c r="R44" s="31" t="n"/>
      <x:c r="S44" s="32" t="n"/>
      <x:c r="T44" s="32" t="n"/>
      <x:c r="U44" s="32" t="n"/>
      <x:c r="V44" s="32" t="n"/>
      <x:c r="W44" s="38" t="n"/>
      <x:c r="X44" s="32" t="n"/>
      <x:c r="Y44" s="39">
        <x:f>IF($C44="","",IF($Q44="Pagada","OK",IF($Q44="Incidencia","Revisar documentación",IF($Q44="Pendiente aprobación","Falta aprobar",IF($Q44="Vencida","Vencida "&amp;ABS($P44)&amp;" días",IF($Q44="Programada","Vence en "&amp;$P44&amp;" días","En plazo"))))))</x:f>
      </x:c>
      <x:c r="Z44" s="40">
        <x:f>IF($B44="","",CHOOSE(MONTH(B44),"enero","febrero","marzo","abril","mayo","junio","julio","agosto","septiembre","octubre","noviembre","diciembre"))</x:f>
      </x:c>
      <x:c r="AA44" s="40">
        <x:f>IF($B44="","","T"&amp;ROUNDUP(MONTH($B44)/3,0))</x:f>
      </x:c>
      <x:c r="AB44" s="33" t="n"/>
    </x:row>
    <x:row r="45" ht="22" customHeight="1">
      <x:c r="A45" s="30">
        <x:f>IF($C45="","","FP-"&amp;TEXT(ROW()-16,"0000"))</x:f>
      </x:c>
      <x:c r="B45" s="31" t="n"/>
      <x:c r="C45" s="32" t="n"/>
      <x:c r="D45" s="32" t="n"/>
      <x:c r="E45" s="32" t="n"/>
      <x:c r="F45" s="33" t="n"/>
      <x:c r="G45" s="34" t="n"/>
      <x:c r="H45" s="35" t="n"/>
      <x:c r="I45" s="36">
        <x:f>IF($G45="","",ROUND($G45*$H45,2))</x:f>
      </x:c>
      <x:c r="J45" s="35" t="n"/>
      <x:c r="K45" s="36">
        <x:f>IF($G45="","",ROUND($G45*$J45,2))</x:f>
      </x:c>
      <x:c r="L45" s="36">
        <x:f>IF($G45="","",ROUND($G45+$I45-$K45,2))</x:f>
      </x:c>
      <x:c r="M45" s="34" t="n"/>
      <x:c r="N45" s="36">
        <x:f>IF($L45="","",ROUND($L45-$M45,2))</x:f>
      </x:c>
      <x:c r="O45" s="31" t="n"/>
      <x:c r="P45" s="37">
        <x:f>IF($O45="","",IF($N45&lt;=0.01,0,$O45-TODAY()))</x:f>
      </x:c>
      <x:c r="Q45" s="30">
        <x:f>IF($C45="","",IF($X45="Bloqueada","Incidencia",IF($N45&lt;=0.01,"Pagada",IF(OR($X45="",$X45="Pendiente"),"Pendiente aprobación",IF($O45&lt;TODAY(),"Vencida",IF($O45&lt;=TODAY()+7,"Programada","Pendiente"))))))</x:f>
      </x:c>
      <x:c r="R45" s="31" t="n"/>
      <x:c r="S45" s="32" t="n"/>
      <x:c r="T45" s="32" t="n"/>
      <x:c r="U45" s="32" t="n"/>
      <x:c r="V45" s="32" t="n"/>
      <x:c r="W45" s="38" t="n"/>
      <x:c r="X45" s="32" t="n"/>
      <x:c r="Y45" s="39">
        <x:f>IF($C45="","",IF($Q45="Pagada","OK",IF($Q45="Incidencia","Revisar documentación",IF($Q45="Pendiente aprobación","Falta aprobar",IF($Q45="Vencida","Vencida "&amp;ABS($P45)&amp;" días",IF($Q45="Programada","Vence en "&amp;$P45&amp;" días","En plazo"))))))</x:f>
      </x:c>
      <x:c r="Z45" s="40">
        <x:f>IF($B45="","",CHOOSE(MONTH(B45),"enero","febrero","marzo","abril","mayo","junio","julio","agosto","septiembre","octubre","noviembre","diciembre"))</x:f>
      </x:c>
      <x:c r="AA45" s="40">
        <x:f>IF($B45="","","T"&amp;ROUNDUP(MONTH($B45)/3,0))</x:f>
      </x:c>
      <x:c r="AB45" s="33" t="n"/>
    </x:row>
    <x:row r="46" ht="22" customHeight="1">
      <x:c r="A46" s="30">
        <x:f>IF($C46="","","FP-"&amp;TEXT(ROW()-16,"0000"))</x:f>
      </x:c>
      <x:c r="B46" s="31" t="n"/>
      <x:c r="C46" s="32" t="n"/>
      <x:c r="D46" s="32" t="n"/>
      <x:c r="E46" s="32" t="n"/>
      <x:c r="F46" s="33" t="n"/>
      <x:c r="G46" s="34" t="n"/>
      <x:c r="H46" s="35" t="n"/>
      <x:c r="I46" s="36">
        <x:f>IF($G46="","",ROUND($G46*$H46,2))</x:f>
      </x:c>
      <x:c r="J46" s="35" t="n"/>
      <x:c r="K46" s="36">
        <x:f>IF($G46="","",ROUND($G46*$J46,2))</x:f>
      </x:c>
      <x:c r="L46" s="36">
        <x:f>IF($G46="","",ROUND($G46+$I46-$K46,2))</x:f>
      </x:c>
      <x:c r="M46" s="34" t="n"/>
      <x:c r="N46" s="36">
        <x:f>IF($L46="","",ROUND($L46-$M46,2))</x:f>
      </x:c>
      <x:c r="O46" s="31" t="n"/>
      <x:c r="P46" s="37">
        <x:f>IF($O46="","",IF($N46&lt;=0.01,0,$O46-TODAY()))</x:f>
      </x:c>
      <x:c r="Q46" s="30">
        <x:f>IF($C46="","",IF($X46="Bloqueada","Incidencia",IF($N46&lt;=0.01,"Pagada",IF(OR($X46="",$X46="Pendiente"),"Pendiente aprobación",IF($O46&lt;TODAY(),"Vencida",IF($O46&lt;=TODAY()+7,"Programada","Pendiente"))))))</x:f>
      </x:c>
      <x:c r="R46" s="31" t="n"/>
      <x:c r="S46" s="32" t="n"/>
      <x:c r="T46" s="32" t="n"/>
      <x:c r="U46" s="32" t="n"/>
      <x:c r="V46" s="32" t="n"/>
      <x:c r="W46" s="38" t="n"/>
      <x:c r="X46" s="32" t="n"/>
      <x:c r="Y46" s="39">
        <x:f>IF($C46="","",IF($Q46="Pagada","OK",IF($Q46="Incidencia","Revisar documentación",IF($Q46="Pendiente aprobación","Falta aprobar",IF($Q46="Vencida","Vencida "&amp;ABS($P46)&amp;" días",IF($Q46="Programada","Vence en "&amp;$P46&amp;" días","En plazo"))))))</x:f>
      </x:c>
      <x:c r="Z46" s="40">
        <x:f>IF($B46="","",CHOOSE(MONTH(B46),"enero","febrero","marzo","abril","mayo","junio","julio","agosto","septiembre","octubre","noviembre","diciembre"))</x:f>
      </x:c>
      <x:c r="AA46" s="40">
        <x:f>IF($B46="","","T"&amp;ROUNDUP(MONTH($B46)/3,0))</x:f>
      </x:c>
      <x:c r="AB46" s="33" t="n"/>
    </x:row>
    <x:row r="47" ht="22" customHeight="1">
      <x:c r="A47" s="30">
        <x:f>IF($C47="","","FP-"&amp;TEXT(ROW()-16,"0000"))</x:f>
      </x:c>
      <x:c r="B47" s="31" t="n"/>
      <x:c r="C47" s="32" t="n"/>
      <x:c r="D47" s="32" t="n"/>
      <x:c r="E47" s="32" t="n"/>
      <x:c r="F47" s="33" t="n"/>
      <x:c r="G47" s="34" t="n"/>
      <x:c r="H47" s="35" t="n"/>
      <x:c r="I47" s="36">
        <x:f>IF($G47="","",ROUND($G47*$H47,2))</x:f>
      </x:c>
      <x:c r="J47" s="35" t="n"/>
      <x:c r="K47" s="36">
        <x:f>IF($G47="","",ROUND($G47*$J47,2))</x:f>
      </x:c>
      <x:c r="L47" s="36">
        <x:f>IF($G47="","",ROUND($G47+$I47-$K47,2))</x:f>
      </x:c>
      <x:c r="M47" s="34" t="n"/>
      <x:c r="N47" s="36">
        <x:f>IF($L47="","",ROUND($L47-$M47,2))</x:f>
      </x:c>
      <x:c r="O47" s="31" t="n"/>
      <x:c r="P47" s="37">
        <x:f>IF($O47="","",IF($N47&lt;=0.01,0,$O47-TODAY()))</x:f>
      </x:c>
      <x:c r="Q47" s="30">
        <x:f>IF($C47="","",IF($X47="Bloqueada","Incidencia",IF($N47&lt;=0.01,"Pagada",IF(OR($X47="",$X47="Pendiente"),"Pendiente aprobación",IF($O47&lt;TODAY(),"Vencida",IF($O47&lt;=TODAY()+7,"Programada","Pendiente"))))))</x:f>
      </x:c>
      <x:c r="R47" s="31" t="n"/>
      <x:c r="S47" s="32" t="n"/>
      <x:c r="T47" s="32" t="n"/>
      <x:c r="U47" s="32" t="n"/>
      <x:c r="V47" s="32" t="n"/>
      <x:c r="W47" s="38" t="n"/>
      <x:c r="X47" s="32" t="n"/>
      <x:c r="Y47" s="39">
        <x:f>IF($C47="","",IF($Q47="Pagada","OK",IF($Q47="Incidencia","Revisar documentación",IF($Q47="Pendiente aprobación","Falta aprobar",IF($Q47="Vencida","Vencida "&amp;ABS($P47)&amp;" días",IF($Q47="Programada","Vence en "&amp;$P47&amp;" días","En plazo"))))))</x:f>
      </x:c>
      <x:c r="Z47" s="40">
        <x:f>IF($B47="","",CHOOSE(MONTH(B47),"enero","febrero","marzo","abril","mayo","junio","julio","agosto","septiembre","octubre","noviembre","diciembre"))</x:f>
      </x:c>
      <x:c r="AA47" s="40">
        <x:f>IF($B47="","","T"&amp;ROUNDUP(MONTH($B47)/3,0))</x:f>
      </x:c>
      <x:c r="AB47" s="33" t="n"/>
    </x:row>
    <x:row r="48" ht="22" customHeight="1">
      <x:c r="A48" s="30">
        <x:f>IF($C48="","","FP-"&amp;TEXT(ROW()-16,"0000"))</x:f>
      </x:c>
      <x:c r="B48" s="31" t="n"/>
      <x:c r="C48" s="32" t="n"/>
      <x:c r="D48" s="32" t="n"/>
      <x:c r="E48" s="32" t="n"/>
      <x:c r="F48" s="33" t="n"/>
      <x:c r="G48" s="34" t="n"/>
      <x:c r="H48" s="35" t="n"/>
      <x:c r="I48" s="36">
        <x:f>IF($G48="","",ROUND($G48*$H48,2))</x:f>
      </x:c>
      <x:c r="J48" s="35" t="n"/>
      <x:c r="K48" s="36">
        <x:f>IF($G48="","",ROUND($G48*$J48,2))</x:f>
      </x:c>
      <x:c r="L48" s="36">
        <x:f>IF($G48="","",ROUND($G48+$I48-$K48,2))</x:f>
      </x:c>
      <x:c r="M48" s="34" t="n"/>
      <x:c r="N48" s="36">
        <x:f>IF($L48="","",ROUND($L48-$M48,2))</x:f>
      </x:c>
      <x:c r="O48" s="31" t="n"/>
      <x:c r="P48" s="37">
        <x:f>IF($O48="","",IF($N48&lt;=0.01,0,$O48-TODAY()))</x:f>
      </x:c>
      <x:c r="Q48" s="30">
        <x:f>IF($C48="","",IF($X48="Bloqueada","Incidencia",IF($N48&lt;=0.01,"Pagada",IF(OR($X48="",$X48="Pendiente"),"Pendiente aprobación",IF($O48&lt;TODAY(),"Vencida",IF($O48&lt;=TODAY()+7,"Programada","Pendiente"))))))</x:f>
      </x:c>
      <x:c r="R48" s="31" t="n"/>
      <x:c r="S48" s="32" t="n"/>
      <x:c r="T48" s="32" t="n"/>
      <x:c r="U48" s="32" t="n"/>
      <x:c r="V48" s="32" t="n"/>
      <x:c r="W48" s="38" t="n"/>
      <x:c r="X48" s="32" t="n"/>
      <x:c r="Y48" s="39">
        <x:f>IF($C48="","",IF($Q48="Pagada","OK",IF($Q48="Incidencia","Revisar documentación",IF($Q48="Pendiente aprobación","Falta aprobar",IF($Q48="Vencida","Vencida "&amp;ABS($P48)&amp;" días",IF($Q48="Programada","Vence en "&amp;$P48&amp;" días","En plazo"))))))</x:f>
      </x:c>
      <x:c r="Z48" s="40">
        <x:f>IF($B48="","",CHOOSE(MONTH(B48),"enero","febrero","marzo","abril","mayo","junio","julio","agosto","septiembre","octubre","noviembre","diciembre"))</x:f>
      </x:c>
      <x:c r="AA48" s="40">
        <x:f>IF($B48="","","T"&amp;ROUNDUP(MONTH($B48)/3,0))</x:f>
      </x:c>
      <x:c r="AB48" s="33" t="n"/>
    </x:row>
    <x:row r="49" ht="22" customHeight="1">
      <x:c r="A49" s="30">
        <x:f>IF($C49="","","FP-"&amp;TEXT(ROW()-16,"0000"))</x:f>
      </x:c>
      <x:c r="B49" s="31" t="n"/>
      <x:c r="C49" s="32" t="n"/>
      <x:c r="D49" s="32" t="n"/>
      <x:c r="E49" s="32" t="n"/>
      <x:c r="F49" s="33" t="n"/>
      <x:c r="G49" s="34" t="n"/>
      <x:c r="H49" s="35" t="n"/>
      <x:c r="I49" s="36">
        <x:f>IF($G49="","",ROUND($G49*$H49,2))</x:f>
      </x:c>
      <x:c r="J49" s="35" t="n"/>
      <x:c r="K49" s="36">
        <x:f>IF($G49="","",ROUND($G49*$J49,2))</x:f>
      </x:c>
      <x:c r="L49" s="36">
        <x:f>IF($G49="","",ROUND($G49+$I49-$K49,2))</x:f>
      </x:c>
      <x:c r="M49" s="34" t="n"/>
      <x:c r="N49" s="36">
        <x:f>IF($L49="","",ROUND($L49-$M49,2))</x:f>
      </x:c>
      <x:c r="O49" s="31" t="n"/>
      <x:c r="P49" s="37">
        <x:f>IF($O49="","",IF($N49&lt;=0.01,0,$O49-TODAY()))</x:f>
      </x:c>
      <x:c r="Q49" s="30">
        <x:f>IF($C49="","",IF($X49="Bloqueada","Incidencia",IF($N49&lt;=0.01,"Pagada",IF(OR($X49="",$X49="Pendiente"),"Pendiente aprobación",IF($O49&lt;TODAY(),"Vencida",IF($O49&lt;=TODAY()+7,"Programada","Pendiente"))))))</x:f>
      </x:c>
      <x:c r="R49" s="31" t="n"/>
      <x:c r="S49" s="32" t="n"/>
      <x:c r="T49" s="32" t="n"/>
      <x:c r="U49" s="32" t="n"/>
      <x:c r="V49" s="32" t="n"/>
      <x:c r="W49" s="38" t="n"/>
      <x:c r="X49" s="32" t="n"/>
      <x:c r="Y49" s="39">
        <x:f>IF($C49="","",IF($Q49="Pagada","OK",IF($Q49="Incidencia","Revisar documentación",IF($Q49="Pendiente aprobación","Falta aprobar",IF($Q49="Vencida","Vencida "&amp;ABS($P49)&amp;" días",IF($Q49="Programada","Vence en "&amp;$P49&amp;" días","En plazo"))))))</x:f>
      </x:c>
      <x:c r="Z49" s="40">
        <x:f>IF($B49="","",CHOOSE(MONTH(B49),"enero","febrero","marzo","abril","mayo","junio","julio","agosto","septiembre","octubre","noviembre","diciembre"))</x:f>
      </x:c>
      <x:c r="AA49" s="40">
        <x:f>IF($B49="","","T"&amp;ROUNDUP(MONTH($B49)/3,0))</x:f>
      </x:c>
      <x:c r="AB49" s="33" t="n"/>
    </x:row>
    <x:row r="50" ht="22" customHeight="1">
      <x:c r="A50" s="30">
        <x:f>IF($C50="","","FP-"&amp;TEXT(ROW()-16,"0000"))</x:f>
      </x:c>
      <x:c r="B50" s="31" t="n"/>
      <x:c r="C50" s="32" t="n"/>
      <x:c r="D50" s="32" t="n"/>
      <x:c r="E50" s="32" t="n"/>
      <x:c r="F50" s="33" t="n"/>
      <x:c r="G50" s="34" t="n"/>
      <x:c r="H50" s="35" t="n"/>
      <x:c r="I50" s="36">
        <x:f>IF($G50="","",ROUND($G50*$H50,2))</x:f>
      </x:c>
      <x:c r="J50" s="35" t="n"/>
      <x:c r="K50" s="36">
        <x:f>IF($G50="","",ROUND($G50*$J50,2))</x:f>
      </x:c>
      <x:c r="L50" s="36">
        <x:f>IF($G50="","",ROUND($G50+$I50-$K50,2))</x:f>
      </x:c>
      <x:c r="M50" s="34" t="n"/>
      <x:c r="N50" s="36">
        <x:f>IF($L50="","",ROUND($L50-$M50,2))</x:f>
      </x:c>
      <x:c r="O50" s="31" t="n"/>
      <x:c r="P50" s="37">
        <x:f>IF($O50="","",IF($N50&lt;=0.01,0,$O50-TODAY()))</x:f>
      </x:c>
      <x:c r="Q50" s="30">
        <x:f>IF($C50="","",IF($X50="Bloqueada","Incidencia",IF($N50&lt;=0.01,"Pagada",IF(OR($X50="",$X50="Pendiente"),"Pendiente aprobación",IF($O50&lt;TODAY(),"Vencida",IF($O50&lt;=TODAY()+7,"Programada","Pendiente"))))))</x:f>
      </x:c>
      <x:c r="R50" s="31" t="n"/>
      <x:c r="S50" s="32" t="n"/>
      <x:c r="T50" s="32" t="n"/>
      <x:c r="U50" s="32" t="n"/>
      <x:c r="V50" s="32" t="n"/>
      <x:c r="W50" s="38" t="n"/>
      <x:c r="X50" s="32" t="n"/>
      <x:c r="Y50" s="39">
        <x:f>IF($C50="","",IF($Q50="Pagada","OK",IF($Q50="Incidencia","Revisar documentación",IF($Q50="Pendiente aprobación","Falta aprobar",IF($Q50="Vencida","Vencida "&amp;ABS($P50)&amp;" días",IF($Q50="Programada","Vence en "&amp;$P50&amp;" días","En plazo"))))))</x:f>
      </x:c>
      <x:c r="Z50" s="40">
        <x:f>IF($B50="","",CHOOSE(MONTH(B50),"enero","febrero","marzo","abril","mayo","junio","julio","agosto","septiembre","octubre","noviembre","diciembre"))</x:f>
      </x:c>
      <x:c r="AA50" s="40">
        <x:f>IF($B50="","","T"&amp;ROUNDUP(MONTH($B50)/3,0))</x:f>
      </x:c>
      <x:c r="AB50" s="33" t="n"/>
    </x:row>
    <x:row r="51" ht="22" customHeight="1">
      <x:c r="A51" s="30">
        <x:f>IF($C51="","","FP-"&amp;TEXT(ROW()-16,"0000"))</x:f>
      </x:c>
      <x:c r="B51" s="31" t="n"/>
      <x:c r="C51" s="32" t="n"/>
      <x:c r="D51" s="32" t="n"/>
      <x:c r="E51" s="32" t="n"/>
      <x:c r="F51" s="33" t="n"/>
      <x:c r="G51" s="34" t="n"/>
      <x:c r="H51" s="35" t="n"/>
      <x:c r="I51" s="36">
        <x:f>IF($G51="","",ROUND($G51*$H51,2))</x:f>
      </x:c>
      <x:c r="J51" s="35" t="n"/>
      <x:c r="K51" s="36">
        <x:f>IF($G51="","",ROUND($G51*$J51,2))</x:f>
      </x:c>
      <x:c r="L51" s="36">
        <x:f>IF($G51="","",ROUND($G51+$I51-$K51,2))</x:f>
      </x:c>
      <x:c r="M51" s="34" t="n"/>
      <x:c r="N51" s="36">
        <x:f>IF($L51="","",ROUND($L51-$M51,2))</x:f>
      </x:c>
      <x:c r="O51" s="31" t="n"/>
      <x:c r="P51" s="37">
        <x:f>IF($O51="","",IF($N51&lt;=0.01,0,$O51-TODAY()))</x:f>
      </x:c>
      <x:c r="Q51" s="30">
        <x:f>IF($C51="","",IF($X51="Bloqueada","Incidencia",IF($N51&lt;=0.01,"Pagada",IF(OR($X51="",$X51="Pendiente"),"Pendiente aprobación",IF($O51&lt;TODAY(),"Vencida",IF($O51&lt;=TODAY()+7,"Programada","Pendiente"))))))</x:f>
      </x:c>
      <x:c r="R51" s="31" t="n"/>
      <x:c r="S51" s="32" t="n"/>
      <x:c r="T51" s="32" t="n"/>
      <x:c r="U51" s="32" t="n"/>
      <x:c r="V51" s="32" t="n"/>
      <x:c r="W51" s="38" t="n"/>
      <x:c r="X51" s="32" t="n"/>
      <x:c r="Y51" s="39">
        <x:f>IF($C51="","",IF($Q51="Pagada","OK",IF($Q51="Incidencia","Revisar documentación",IF($Q51="Pendiente aprobación","Falta aprobar",IF($Q51="Vencida","Vencida "&amp;ABS($P51)&amp;" días",IF($Q51="Programada","Vence en "&amp;$P51&amp;" días","En plazo"))))))</x:f>
      </x:c>
      <x:c r="Z51" s="40">
        <x:f>IF($B51="","",CHOOSE(MONTH(B51),"enero","febrero","marzo","abril","mayo","junio","julio","agosto","septiembre","octubre","noviembre","diciembre"))</x:f>
      </x:c>
      <x:c r="AA51" s="40">
        <x:f>IF($B51="","","T"&amp;ROUNDUP(MONTH($B51)/3,0))</x:f>
      </x:c>
      <x:c r="AB51" s="33" t="n"/>
    </x:row>
    <x:row r="52" ht="22" customHeight="1">
      <x:c r="A52" s="30">
        <x:f>IF($C52="","","FP-"&amp;TEXT(ROW()-16,"0000"))</x:f>
      </x:c>
      <x:c r="B52" s="31" t="n"/>
      <x:c r="C52" s="32" t="n"/>
      <x:c r="D52" s="32" t="n"/>
      <x:c r="E52" s="32" t="n"/>
      <x:c r="F52" s="33" t="n"/>
      <x:c r="G52" s="34" t="n"/>
      <x:c r="H52" s="35" t="n"/>
      <x:c r="I52" s="36">
        <x:f>IF($G52="","",ROUND($G52*$H52,2))</x:f>
      </x:c>
      <x:c r="J52" s="35" t="n"/>
      <x:c r="K52" s="36">
        <x:f>IF($G52="","",ROUND($G52*$J52,2))</x:f>
      </x:c>
      <x:c r="L52" s="36">
        <x:f>IF($G52="","",ROUND($G52+$I52-$K52,2))</x:f>
      </x:c>
      <x:c r="M52" s="34" t="n"/>
      <x:c r="N52" s="36">
        <x:f>IF($L52="","",ROUND($L52-$M52,2))</x:f>
      </x:c>
      <x:c r="O52" s="31" t="n"/>
      <x:c r="P52" s="37">
        <x:f>IF($O52="","",IF($N52&lt;=0.01,0,$O52-TODAY()))</x:f>
      </x:c>
      <x:c r="Q52" s="30">
        <x:f>IF($C52="","",IF($X52="Bloqueada","Incidencia",IF($N52&lt;=0.01,"Pagada",IF(OR($X52="",$X52="Pendiente"),"Pendiente aprobación",IF($O52&lt;TODAY(),"Vencida",IF($O52&lt;=TODAY()+7,"Programada","Pendiente"))))))</x:f>
      </x:c>
      <x:c r="R52" s="31" t="n"/>
      <x:c r="S52" s="32" t="n"/>
      <x:c r="T52" s="32" t="n"/>
      <x:c r="U52" s="32" t="n"/>
      <x:c r="V52" s="32" t="n"/>
      <x:c r="W52" s="38" t="n"/>
      <x:c r="X52" s="32" t="n"/>
      <x:c r="Y52" s="39">
        <x:f>IF($C52="","",IF($Q52="Pagada","OK",IF($Q52="Incidencia","Revisar documentación",IF($Q52="Pendiente aprobación","Falta aprobar",IF($Q52="Vencida","Vencida "&amp;ABS($P52)&amp;" días",IF($Q52="Programada","Vence en "&amp;$P52&amp;" días","En plazo"))))))</x:f>
      </x:c>
      <x:c r="Z52" s="40">
        <x:f>IF($B52="","",CHOOSE(MONTH(B52),"enero","febrero","marzo","abril","mayo","junio","julio","agosto","septiembre","octubre","noviembre","diciembre"))</x:f>
      </x:c>
      <x:c r="AA52" s="40">
        <x:f>IF($B52="","","T"&amp;ROUNDUP(MONTH($B52)/3,0))</x:f>
      </x:c>
      <x:c r="AB52" s="33" t="n"/>
    </x:row>
    <x:row r="53" ht="22" customHeight="1">
      <x:c r="A53" s="30">
        <x:f>IF($C53="","","FP-"&amp;TEXT(ROW()-16,"0000"))</x:f>
      </x:c>
      <x:c r="B53" s="31" t="n"/>
      <x:c r="C53" s="32" t="n"/>
      <x:c r="D53" s="32" t="n"/>
      <x:c r="E53" s="32" t="n"/>
      <x:c r="F53" s="33" t="n"/>
      <x:c r="G53" s="34" t="n"/>
      <x:c r="H53" s="35" t="n"/>
      <x:c r="I53" s="36">
        <x:f>IF($G53="","",ROUND($G53*$H53,2))</x:f>
      </x:c>
      <x:c r="J53" s="35" t="n"/>
      <x:c r="K53" s="36">
        <x:f>IF($G53="","",ROUND($G53*$J53,2))</x:f>
      </x:c>
      <x:c r="L53" s="36">
        <x:f>IF($G53="","",ROUND($G53+$I53-$K53,2))</x:f>
      </x:c>
      <x:c r="M53" s="34" t="n"/>
      <x:c r="N53" s="36">
        <x:f>IF($L53="","",ROUND($L53-$M53,2))</x:f>
      </x:c>
      <x:c r="O53" s="31" t="n"/>
      <x:c r="P53" s="37">
        <x:f>IF($O53="","",IF($N53&lt;=0.01,0,$O53-TODAY()))</x:f>
      </x:c>
      <x:c r="Q53" s="30">
        <x:f>IF($C53="","",IF($X53="Bloqueada","Incidencia",IF($N53&lt;=0.01,"Pagada",IF(OR($X53="",$X53="Pendiente"),"Pendiente aprobación",IF($O53&lt;TODAY(),"Vencida",IF($O53&lt;=TODAY()+7,"Programada","Pendiente"))))))</x:f>
      </x:c>
      <x:c r="R53" s="31" t="n"/>
      <x:c r="S53" s="32" t="n"/>
      <x:c r="T53" s="32" t="n"/>
      <x:c r="U53" s="32" t="n"/>
      <x:c r="V53" s="32" t="n"/>
      <x:c r="W53" s="38" t="n"/>
      <x:c r="X53" s="32" t="n"/>
      <x:c r="Y53" s="39">
        <x:f>IF($C53="","",IF($Q53="Pagada","OK",IF($Q53="Incidencia","Revisar documentación",IF($Q53="Pendiente aprobación","Falta aprobar",IF($Q53="Vencida","Vencida "&amp;ABS($P53)&amp;" días",IF($Q53="Programada","Vence en "&amp;$P53&amp;" días","En plazo"))))))</x:f>
      </x:c>
      <x:c r="Z53" s="40">
        <x:f>IF($B53="","",CHOOSE(MONTH(B53),"enero","febrero","marzo","abril","mayo","junio","julio","agosto","septiembre","octubre","noviembre","diciembre"))</x:f>
      </x:c>
      <x:c r="AA53" s="40">
        <x:f>IF($B53="","","T"&amp;ROUNDUP(MONTH($B53)/3,0))</x:f>
      </x:c>
      <x:c r="AB53" s="33" t="n"/>
    </x:row>
    <x:row r="54" ht="22" customHeight="1">
      <x:c r="A54" s="30">
        <x:f>IF($C54="","","FP-"&amp;TEXT(ROW()-16,"0000"))</x:f>
      </x:c>
      <x:c r="B54" s="31" t="n"/>
      <x:c r="C54" s="32" t="n"/>
      <x:c r="D54" s="32" t="n"/>
      <x:c r="E54" s="32" t="n"/>
      <x:c r="F54" s="33" t="n"/>
      <x:c r="G54" s="34" t="n"/>
      <x:c r="H54" s="35" t="n"/>
      <x:c r="I54" s="36">
        <x:f>IF($G54="","",ROUND($G54*$H54,2))</x:f>
      </x:c>
      <x:c r="J54" s="35" t="n"/>
      <x:c r="K54" s="36">
        <x:f>IF($G54="","",ROUND($G54*$J54,2))</x:f>
      </x:c>
      <x:c r="L54" s="36">
        <x:f>IF($G54="","",ROUND($G54+$I54-$K54,2))</x:f>
      </x:c>
      <x:c r="M54" s="34" t="n"/>
      <x:c r="N54" s="36">
        <x:f>IF($L54="","",ROUND($L54-$M54,2))</x:f>
      </x:c>
      <x:c r="O54" s="31" t="n"/>
      <x:c r="P54" s="37">
        <x:f>IF($O54="","",IF($N54&lt;=0.01,0,$O54-TODAY()))</x:f>
      </x:c>
      <x:c r="Q54" s="30">
        <x:f>IF($C54="","",IF($X54="Bloqueada","Incidencia",IF($N54&lt;=0.01,"Pagada",IF(OR($X54="",$X54="Pendiente"),"Pendiente aprobación",IF($O54&lt;TODAY(),"Vencida",IF($O54&lt;=TODAY()+7,"Programada","Pendiente"))))))</x:f>
      </x:c>
      <x:c r="R54" s="31" t="n"/>
      <x:c r="S54" s="32" t="n"/>
      <x:c r="T54" s="32" t="n"/>
      <x:c r="U54" s="32" t="n"/>
      <x:c r="V54" s="32" t="n"/>
      <x:c r="W54" s="38" t="n"/>
      <x:c r="X54" s="32" t="n"/>
      <x:c r="Y54" s="39">
        <x:f>IF($C54="","",IF($Q54="Pagada","OK",IF($Q54="Incidencia","Revisar documentación",IF($Q54="Pendiente aprobación","Falta aprobar",IF($Q54="Vencida","Vencida "&amp;ABS($P54)&amp;" días",IF($Q54="Programada","Vence en "&amp;$P54&amp;" días","En plazo"))))))</x:f>
      </x:c>
      <x:c r="Z54" s="40">
        <x:f>IF($B54="","",CHOOSE(MONTH(B54),"enero","febrero","marzo","abril","mayo","junio","julio","agosto","septiembre","octubre","noviembre","diciembre"))</x:f>
      </x:c>
      <x:c r="AA54" s="40">
        <x:f>IF($B54="","","T"&amp;ROUNDUP(MONTH($B54)/3,0))</x:f>
      </x:c>
      <x:c r="AB54" s="33" t="n"/>
    </x:row>
    <x:row r="55" ht="22" customHeight="1">
      <x:c r="A55" s="30">
        <x:f>IF($C55="","","FP-"&amp;TEXT(ROW()-16,"0000"))</x:f>
      </x:c>
      <x:c r="B55" s="31" t="n"/>
      <x:c r="C55" s="32" t="n"/>
      <x:c r="D55" s="32" t="n"/>
      <x:c r="E55" s="32" t="n"/>
      <x:c r="F55" s="33" t="n"/>
      <x:c r="G55" s="34" t="n"/>
      <x:c r="H55" s="35" t="n"/>
      <x:c r="I55" s="36">
        <x:f>IF($G55="","",ROUND($G55*$H55,2))</x:f>
      </x:c>
      <x:c r="J55" s="35" t="n"/>
      <x:c r="K55" s="36">
        <x:f>IF($G55="","",ROUND($G55*$J55,2))</x:f>
      </x:c>
      <x:c r="L55" s="36">
        <x:f>IF($G55="","",ROUND($G55+$I55-$K55,2))</x:f>
      </x:c>
      <x:c r="M55" s="34" t="n"/>
      <x:c r="N55" s="36">
        <x:f>IF($L55="","",ROUND($L55-$M55,2))</x:f>
      </x:c>
      <x:c r="O55" s="31" t="n"/>
      <x:c r="P55" s="37">
        <x:f>IF($O55="","",IF($N55&lt;=0.01,0,$O55-TODAY()))</x:f>
      </x:c>
      <x:c r="Q55" s="30">
        <x:f>IF($C55="","",IF($X55="Bloqueada","Incidencia",IF($N55&lt;=0.01,"Pagada",IF(OR($X55="",$X55="Pendiente"),"Pendiente aprobación",IF($O55&lt;TODAY(),"Vencida",IF($O55&lt;=TODAY()+7,"Programada","Pendiente"))))))</x:f>
      </x:c>
      <x:c r="R55" s="31" t="n"/>
      <x:c r="S55" s="32" t="n"/>
      <x:c r="T55" s="32" t="n"/>
      <x:c r="U55" s="32" t="n"/>
      <x:c r="V55" s="32" t="n"/>
      <x:c r="W55" s="38" t="n"/>
      <x:c r="X55" s="32" t="n"/>
      <x:c r="Y55" s="39">
        <x:f>IF($C55="","",IF($Q55="Pagada","OK",IF($Q55="Incidencia","Revisar documentación",IF($Q55="Pendiente aprobación","Falta aprobar",IF($Q55="Vencida","Vencida "&amp;ABS($P55)&amp;" días",IF($Q55="Programada","Vence en "&amp;$P55&amp;" días","En plazo"))))))</x:f>
      </x:c>
      <x:c r="Z55" s="40">
        <x:f>IF($B55="","",CHOOSE(MONTH(B55),"enero","febrero","marzo","abril","mayo","junio","julio","agosto","septiembre","octubre","noviembre","diciembre"))</x:f>
      </x:c>
      <x:c r="AA55" s="40">
        <x:f>IF($B55="","","T"&amp;ROUNDUP(MONTH($B55)/3,0))</x:f>
      </x:c>
      <x:c r="AB55" s="33" t="n"/>
    </x:row>
    <x:row r="56" ht="22" customHeight="1">
      <x:c r="A56" s="30">
        <x:f>IF($C56="","","FP-"&amp;TEXT(ROW()-16,"0000"))</x:f>
      </x:c>
      <x:c r="B56" s="31" t="n"/>
      <x:c r="C56" s="32" t="n"/>
      <x:c r="D56" s="32" t="n"/>
      <x:c r="E56" s="32" t="n"/>
      <x:c r="F56" s="33" t="n"/>
      <x:c r="G56" s="34" t="n"/>
      <x:c r="H56" s="35" t="n"/>
      <x:c r="I56" s="36">
        <x:f>IF($G56="","",ROUND($G56*$H56,2))</x:f>
      </x:c>
      <x:c r="J56" s="35" t="n"/>
      <x:c r="K56" s="36">
        <x:f>IF($G56="","",ROUND($G56*$J56,2))</x:f>
      </x:c>
      <x:c r="L56" s="36">
        <x:f>IF($G56="","",ROUND($G56+$I56-$K56,2))</x:f>
      </x:c>
      <x:c r="M56" s="34" t="n"/>
      <x:c r="N56" s="36">
        <x:f>IF($L56="","",ROUND($L56-$M56,2))</x:f>
      </x:c>
      <x:c r="O56" s="31" t="n"/>
      <x:c r="P56" s="37">
        <x:f>IF($O56="","",IF($N56&lt;=0.01,0,$O56-TODAY()))</x:f>
      </x:c>
      <x:c r="Q56" s="30">
        <x:f>IF($C56="","",IF($X56="Bloqueada","Incidencia",IF($N56&lt;=0.01,"Pagada",IF(OR($X56="",$X56="Pendiente"),"Pendiente aprobación",IF($O56&lt;TODAY(),"Vencida",IF($O56&lt;=TODAY()+7,"Programada","Pendiente"))))))</x:f>
      </x:c>
      <x:c r="R56" s="31" t="n"/>
      <x:c r="S56" s="32" t="n"/>
      <x:c r="T56" s="32" t="n"/>
      <x:c r="U56" s="32" t="n"/>
      <x:c r="V56" s="32" t="n"/>
      <x:c r="W56" s="38" t="n"/>
      <x:c r="X56" s="32" t="n"/>
      <x:c r="Y56" s="39">
        <x:f>IF($C56="","",IF($Q56="Pagada","OK",IF($Q56="Incidencia","Revisar documentación",IF($Q56="Pendiente aprobación","Falta aprobar",IF($Q56="Vencida","Vencida "&amp;ABS($P56)&amp;" días",IF($Q56="Programada","Vence en "&amp;$P56&amp;" días","En plazo"))))))</x:f>
      </x:c>
      <x:c r="Z56" s="40">
        <x:f>IF($B56="","",CHOOSE(MONTH(B56),"enero","febrero","marzo","abril","mayo","junio","julio","agosto","septiembre","octubre","noviembre","diciembre"))</x:f>
      </x:c>
      <x:c r="AA56" s="40">
        <x:f>IF($B56="","","T"&amp;ROUNDUP(MONTH($B56)/3,0))</x:f>
      </x:c>
      <x:c r="AB56" s="33" t="n"/>
    </x:row>
    <x:row r="57" ht="22" customHeight="1">
      <x:c r="A57" s="30">
        <x:f>IF($C57="","","FP-"&amp;TEXT(ROW()-16,"0000"))</x:f>
      </x:c>
      <x:c r="B57" s="31" t="n"/>
      <x:c r="C57" s="32" t="n"/>
      <x:c r="D57" s="32" t="n"/>
      <x:c r="E57" s="32" t="n"/>
      <x:c r="F57" s="33" t="n"/>
      <x:c r="G57" s="34" t="n"/>
      <x:c r="H57" s="35" t="n"/>
      <x:c r="I57" s="36">
        <x:f>IF($G57="","",ROUND($G57*$H57,2))</x:f>
      </x:c>
      <x:c r="J57" s="35" t="n"/>
      <x:c r="K57" s="36">
        <x:f>IF($G57="","",ROUND($G57*$J57,2))</x:f>
      </x:c>
      <x:c r="L57" s="36">
        <x:f>IF($G57="","",ROUND($G57+$I57-$K57,2))</x:f>
      </x:c>
      <x:c r="M57" s="34" t="n"/>
      <x:c r="N57" s="36">
        <x:f>IF($L57="","",ROUND($L57-$M57,2))</x:f>
      </x:c>
      <x:c r="O57" s="31" t="n"/>
      <x:c r="P57" s="37">
        <x:f>IF($O57="","",IF($N57&lt;=0.01,0,$O57-TODAY()))</x:f>
      </x:c>
      <x:c r="Q57" s="30">
        <x:f>IF($C57="","",IF($X57="Bloqueada","Incidencia",IF($N57&lt;=0.01,"Pagada",IF(OR($X57="",$X57="Pendiente"),"Pendiente aprobación",IF($O57&lt;TODAY(),"Vencida",IF($O57&lt;=TODAY()+7,"Programada","Pendiente"))))))</x:f>
      </x:c>
      <x:c r="R57" s="31" t="n"/>
      <x:c r="S57" s="32" t="n"/>
      <x:c r="T57" s="32" t="n"/>
      <x:c r="U57" s="32" t="n"/>
      <x:c r="V57" s="32" t="n"/>
      <x:c r="W57" s="38" t="n"/>
      <x:c r="X57" s="32" t="n"/>
      <x:c r="Y57" s="39">
        <x:f>IF($C57="","",IF($Q57="Pagada","OK",IF($Q57="Incidencia","Revisar documentación",IF($Q57="Pendiente aprobación","Falta aprobar",IF($Q57="Vencida","Vencida "&amp;ABS($P57)&amp;" días",IF($Q57="Programada","Vence en "&amp;$P57&amp;" días","En plazo"))))))</x:f>
      </x:c>
      <x:c r="Z57" s="40">
        <x:f>IF($B57="","",CHOOSE(MONTH(B57),"enero","febrero","marzo","abril","mayo","junio","julio","agosto","septiembre","octubre","noviembre","diciembre"))</x:f>
      </x:c>
      <x:c r="AA57" s="40">
        <x:f>IF($B57="","","T"&amp;ROUNDUP(MONTH($B57)/3,0))</x:f>
      </x:c>
      <x:c r="AB57" s="33" t="n"/>
    </x:row>
    <x:row r="58" ht="22" customHeight="1">
      <x:c r="A58" s="30">
        <x:f>IF($C58="","","FP-"&amp;TEXT(ROW()-16,"0000"))</x:f>
      </x:c>
      <x:c r="B58" s="31" t="n"/>
      <x:c r="C58" s="32" t="n"/>
      <x:c r="D58" s="32" t="n"/>
      <x:c r="E58" s="32" t="n"/>
      <x:c r="F58" s="33" t="n"/>
      <x:c r="G58" s="34" t="n"/>
      <x:c r="H58" s="35" t="n"/>
      <x:c r="I58" s="36">
        <x:f>IF($G58="","",ROUND($G58*$H58,2))</x:f>
      </x:c>
      <x:c r="J58" s="35" t="n"/>
      <x:c r="K58" s="36">
        <x:f>IF($G58="","",ROUND($G58*$J58,2))</x:f>
      </x:c>
      <x:c r="L58" s="36">
        <x:f>IF($G58="","",ROUND($G58+$I58-$K58,2))</x:f>
      </x:c>
      <x:c r="M58" s="34" t="n"/>
      <x:c r="N58" s="36">
        <x:f>IF($L58="","",ROUND($L58-$M58,2))</x:f>
      </x:c>
      <x:c r="O58" s="31" t="n"/>
      <x:c r="P58" s="37">
        <x:f>IF($O58="","",IF($N58&lt;=0.01,0,$O58-TODAY()))</x:f>
      </x:c>
      <x:c r="Q58" s="30">
        <x:f>IF($C58="","",IF($X58="Bloqueada","Incidencia",IF($N58&lt;=0.01,"Pagada",IF(OR($X58="",$X58="Pendiente"),"Pendiente aprobación",IF($O58&lt;TODAY(),"Vencida",IF($O58&lt;=TODAY()+7,"Programada","Pendiente"))))))</x:f>
      </x:c>
      <x:c r="R58" s="31" t="n"/>
      <x:c r="S58" s="32" t="n"/>
      <x:c r="T58" s="32" t="n"/>
      <x:c r="U58" s="32" t="n"/>
      <x:c r="V58" s="32" t="n"/>
      <x:c r="W58" s="38" t="n"/>
      <x:c r="X58" s="32" t="n"/>
      <x:c r="Y58" s="39">
        <x:f>IF($C58="","",IF($Q58="Pagada","OK",IF($Q58="Incidencia","Revisar documentación",IF($Q58="Pendiente aprobación","Falta aprobar",IF($Q58="Vencida","Vencida "&amp;ABS($P58)&amp;" días",IF($Q58="Programada","Vence en "&amp;$P58&amp;" días","En plazo"))))))</x:f>
      </x:c>
      <x:c r="Z58" s="40">
        <x:f>IF($B58="","",CHOOSE(MONTH(B58),"enero","febrero","marzo","abril","mayo","junio","julio","agosto","septiembre","octubre","noviembre","diciembre"))</x:f>
      </x:c>
      <x:c r="AA58" s="40">
        <x:f>IF($B58="","","T"&amp;ROUNDUP(MONTH($B58)/3,0))</x:f>
      </x:c>
      <x:c r="AB58" s="33" t="n"/>
    </x:row>
    <x:row r="59" ht="22" customHeight="1">
      <x:c r="A59" s="30">
        <x:f>IF($C59="","","FP-"&amp;TEXT(ROW()-16,"0000"))</x:f>
      </x:c>
      <x:c r="B59" s="31" t="n"/>
      <x:c r="C59" s="32" t="n"/>
      <x:c r="D59" s="32" t="n"/>
      <x:c r="E59" s="32" t="n"/>
      <x:c r="F59" s="33" t="n"/>
      <x:c r="G59" s="34" t="n"/>
      <x:c r="H59" s="35" t="n"/>
      <x:c r="I59" s="36">
        <x:f>IF($G59="","",ROUND($G59*$H59,2))</x:f>
      </x:c>
      <x:c r="J59" s="35" t="n"/>
      <x:c r="K59" s="36">
        <x:f>IF($G59="","",ROUND($G59*$J59,2))</x:f>
      </x:c>
      <x:c r="L59" s="36">
        <x:f>IF($G59="","",ROUND($G59+$I59-$K59,2))</x:f>
      </x:c>
      <x:c r="M59" s="34" t="n"/>
      <x:c r="N59" s="36">
        <x:f>IF($L59="","",ROUND($L59-$M59,2))</x:f>
      </x:c>
      <x:c r="O59" s="31" t="n"/>
      <x:c r="P59" s="37">
        <x:f>IF($O59="","",IF($N59&lt;=0.01,0,$O59-TODAY()))</x:f>
      </x:c>
      <x:c r="Q59" s="30">
        <x:f>IF($C59="","",IF($X59="Bloqueada","Incidencia",IF($N59&lt;=0.01,"Pagada",IF(OR($X59="",$X59="Pendiente"),"Pendiente aprobación",IF($O59&lt;TODAY(),"Vencida",IF($O59&lt;=TODAY()+7,"Programada","Pendiente"))))))</x:f>
      </x:c>
      <x:c r="R59" s="31" t="n"/>
      <x:c r="S59" s="32" t="n"/>
      <x:c r="T59" s="32" t="n"/>
      <x:c r="U59" s="32" t="n"/>
      <x:c r="V59" s="32" t="n"/>
      <x:c r="W59" s="38" t="n"/>
      <x:c r="X59" s="32" t="n"/>
      <x:c r="Y59" s="39">
        <x:f>IF($C59="","",IF($Q59="Pagada","OK",IF($Q59="Incidencia","Revisar documentación",IF($Q59="Pendiente aprobación","Falta aprobar",IF($Q59="Vencida","Vencida "&amp;ABS($P59)&amp;" días",IF($Q59="Programada","Vence en "&amp;$P59&amp;" días","En plazo"))))))</x:f>
      </x:c>
      <x:c r="Z59" s="40">
        <x:f>IF($B59="","",CHOOSE(MONTH(B59),"enero","febrero","marzo","abril","mayo","junio","julio","agosto","septiembre","octubre","noviembre","diciembre"))</x:f>
      </x:c>
      <x:c r="AA59" s="40">
        <x:f>IF($B59="","","T"&amp;ROUNDUP(MONTH($B59)/3,0))</x:f>
      </x:c>
      <x:c r="AB59" s="33" t="n"/>
    </x:row>
    <x:row r="60" ht="22" customHeight="1">
      <x:c r="A60" s="30">
        <x:f>IF($C60="","","FP-"&amp;TEXT(ROW()-16,"0000"))</x:f>
      </x:c>
      <x:c r="B60" s="31" t="n"/>
      <x:c r="C60" s="32" t="n"/>
      <x:c r="D60" s="32" t="n"/>
      <x:c r="E60" s="32" t="n"/>
      <x:c r="F60" s="33" t="n"/>
      <x:c r="G60" s="34" t="n"/>
      <x:c r="H60" s="35" t="n"/>
      <x:c r="I60" s="36">
        <x:f>IF($G60="","",ROUND($G60*$H60,2))</x:f>
      </x:c>
      <x:c r="J60" s="35" t="n"/>
      <x:c r="K60" s="36">
        <x:f>IF($G60="","",ROUND($G60*$J60,2))</x:f>
      </x:c>
      <x:c r="L60" s="36">
        <x:f>IF($G60="","",ROUND($G60+$I60-$K60,2))</x:f>
      </x:c>
      <x:c r="M60" s="34" t="n"/>
      <x:c r="N60" s="36">
        <x:f>IF($L60="","",ROUND($L60-$M60,2))</x:f>
      </x:c>
      <x:c r="O60" s="31" t="n"/>
      <x:c r="P60" s="37">
        <x:f>IF($O60="","",IF($N60&lt;=0.01,0,$O60-TODAY()))</x:f>
      </x:c>
      <x:c r="Q60" s="30">
        <x:f>IF($C60="","",IF($X60="Bloqueada","Incidencia",IF($N60&lt;=0.01,"Pagada",IF(OR($X60="",$X60="Pendiente"),"Pendiente aprobación",IF($O60&lt;TODAY(),"Vencida",IF($O60&lt;=TODAY()+7,"Programada","Pendiente"))))))</x:f>
      </x:c>
      <x:c r="R60" s="31" t="n"/>
      <x:c r="S60" s="32" t="n"/>
      <x:c r="T60" s="32" t="n"/>
      <x:c r="U60" s="32" t="n"/>
      <x:c r="V60" s="32" t="n"/>
      <x:c r="W60" s="38" t="n"/>
      <x:c r="X60" s="32" t="n"/>
      <x:c r="Y60" s="39">
        <x:f>IF($C60="","",IF($Q60="Pagada","OK",IF($Q60="Incidencia","Revisar documentación",IF($Q60="Pendiente aprobación","Falta aprobar",IF($Q60="Vencida","Vencida "&amp;ABS($P60)&amp;" días",IF($Q60="Programada","Vence en "&amp;$P60&amp;" días","En plazo"))))))</x:f>
      </x:c>
      <x:c r="Z60" s="40">
        <x:f>IF($B60="","",CHOOSE(MONTH(B60),"enero","febrero","marzo","abril","mayo","junio","julio","agosto","septiembre","octubre","noviembre","diciembre"))</x:f>
      </x:c>
      <x:c r="AA60" s="40">
        <x:f>IF($B60="","","T"&amp;ROUNDUP(MONTH($B60)/3,0))</x:f>
      </x:c>
      <x:c r="AB60" s="33" t="n"/>
    </x:row>
    <x:row r="61" ht="22" customHeight="1">
      <x:c r="A61" s="30">
        <x:f>IF($C61="","","FP-"&amp;TEXT(ROW()-16,"0000"))</x:f>
      </x:c>
      <x:c r="B61" s="31" t="n"/>
      <x:c r="C61" s="32" t="n"/>
      <x:c r="D61" s="32" t="n"/>
      <x:c r="E61" s="32" t="n"/>
      <x:c r="F61" s="33" t="n"/>
      <x:c r="G61" s="34" t="n"/>
      <x:c r="H61" s="35" t="n"/>
      <x:c r="I61" s="36">
        <x:f>IF($G61="","",ROUND($G61*$H61,2))</x:f>
      </x:c>
      <x:c r="J61" s="35" t="n"/>
      <x:c r="K61" s="36">
        <x:f>IF($G61="","",ROUND($G61*$J61,2))</x:f>
      </x:c>
      <x:c r="L61" s="36">
        <x:f>IF($G61="","",ROUND($G61+$I61-$K61,2))</x:f>
      </x:c>
      <x:c r="M61" s="34" t="n"/>
      <x:c r="N61" s="36">
        <x:f>IF($L61="","",ROUND($L61-$M61,2))</x:f>
      </x:c>
      <x:c r="O61" s="31" t="n"/>
      <x:c r="P61" s="37">
        <x:f>IF($O61="","",IF($N61&lt;=0.01,0,$O61-TODAY()))</x:f>
      </x:c>
      <x:c r="Q61" s="30">
        <x:f>IF($C61="","",IF($X61="Bloqueada","Incidencia",IF($N61&lt;=0.01,"Pagada",IF(OR($X61="",$X61="Pendiente"),"Pendiente aprobación",IF($O61&lt;TODAY(),"Vencida",IF($O61&lt;=TODAY()+7,"Programada","Pendiente"))))))</x:f>
      </x:c>
      <x:c r="R61" s="31" t="n"/>
      <x:c r="S61" s="32" t="n"/>
      <x:c r="T61" s="32" t="n"/>
      <x:c r="U61" s="32" t="n"/>
      <x:c r="V61" s="32" t="n"/>
      <x:c r="W61" s="38" t="n"/>
      <x:c r="X61" s="32" t="n"/>
      <x:c r="Y61" s="39">
        <x:f>IF($C61="","",IF($Q61="Pagada","OK",IF($Q61="Incidencia","Revisar documentación",IF($Q61="Pendiente aprobación","Falta aprobar",IF($Q61="Vencida","Vencida "&amp;ABS($P61)&amp;" días",IF($Q61="Programada","Vence en "&amp;$P61&amp;" días","En plazo"))))))</x:f>
      </x:c>
      <x:c r="Z61" s="40">
        <x:f>IF($B61="","",CHOOSE(MONTH(B61),"enero","febrero","marzo","abril","mayo","junio","julio","agosto","septiembre","octubre","noviembre","diciembre"))</x:f>
      </x:c>
      <x:c r="AA61" s="40">
        <x:f>IF($B61="","","T"&amp;ROUNDUP(MONTH($B61)/3,0))</x:f>
      </x:c>
      <x:c r="AB61" s="33" t="n"/>
    </x:row>
    <x:row r="62" ht="22" customHeight="1">
      <x:c r="A62" s="30">
        <x:f>IF($C62="","","FP-"&amp;TEXT(ROW()-16,"0000"))</x:f>
      </x:c>
      <x:c r="B62" s="31" t="n"/>
      <x:c r="C62" s="32" t="n"/>
      <x:c r="D62" s="32" t="n"/>
      <x:c r="E62" s="32" t="n"/>
      <x:c r="F62" s="33" t="n"/>
      <x:c r="G62" s="34" t="n"/>
      <x:c r="H62" s="35" t="n"/>
      <x:c r="I62" s="36">
        <x:f>IF($G62="","",ROUND($G62*$H62,2))</x:f>
      </x:c>
      <x:c r="J62" s="35" t="n"/>
      <x:c r="K62" s="36">
        <x:f>IF($G62="","",ROUND($G62*$J62,2))</x:f>
      </x:c>
      <x:c r="L62" s="36">
        <x:f>IF($G62="","",ROUND($G62+$I62-$K62,2))</x:f>
      </x:c>
      <x:c r="M62" s="34" t="n"/>
      <x:c r="N62" s="36">
        <x:f>IF($L62="","",ROUND($L62-$M62,2))</x:f>
      </x:c>
      <x:c r="O62" s="31" t="n"/>
      <x:c r="P62" s="37">
        <x:f>IF($O62="","",IF($N62&lt;=0.01,0,$O62-TODAY()))</x:f>
      </x:c>
      <x:c r="Q62" s="30">
        <x:f>IF($C62="","",IF($X62="Bloqueada","Incidencia",IF($N62&lt;=0.01,"Pagada",IF(OR($X62="",$X62="Pendiente"),"Pendiente aprobación",IF($O62&lt;TODAY(),"Vencida",IF($O62&lt;=TODAY()+7,"Programada","Pendiente"))))))</x:f>
      </x:c>
      <x:c r="R62" s="31" t="n"/>
      <x:c r="S62" s="32" t="n"/>
      <x:c r="T62" s="32" t="n"/>
      <x:c r="U62" s="32" t="n"/>
      <x:c r="V62" s="32" t="n"/>
      <x:c r="W62" s="38" t="n"/>
      <x:c r="X62" s="32" t="n"/>
      <x:c r="Y62" s="39">
        <x:f>IF($C62="","",IF($Q62="Pagada","OK",IF($Q62="Incidencia","Revisar documentación",IF($Q62="Pendiente aprobación","Falta aprobar",IF($Q62="Vencida","Vencida "&amp;ABS($P62)&amp;" días",IF($Q62="Programada","Vence en "&amp;$P62&amp;" días","En plazo"))))))</x:f>
      </x:c>
      <x:c r="Z62" s="40">
        <x:f>IF($B62="","",CHOOSE(MONTH(B62),"enero","febrero","marzo","abril","mayo","junio","julio","agosto","septiembre","octubre","noviembre","diciembre"))</x:f>
      </x:c>
      <x:c r="AA62" s="40">
        <x:f>IF($B62="","","T"&amp;ROUNDUP(MONTH($B62)/3,0))</x:f>
      </x:c>
      <x:c r="AB62" s="33" t="n"/>
    </x:row>
    <x:row r="63" ht="22" customHeight="1">
      <x:c r="A63" s="30">
        <x:f>IF($C63="","","FP-"&amp;TEXT(ROW()-16,"0000"))</x:f>
      </x:c>
      <x:c r="B63" s="31" t="n"/>
      <x:c r="C63" s="32" t="n"/>
      <x:c r="D63" s="32" t="n"/>
      <x:c r="E63" s="32" t="n"/>
      <x:c r="F63" s="33" t="n"/>
      <x:c r="G63" s="34" t="n"/>
      <x:c r="H63" s="35" t="n"/>
      <x:c r="I63" s="36">
        <x:f>IF($G63="","",ROUND($G63*$H63,2))</x:f>
      </x:c>
      <x:c r="J63" s="35" t="n"/>
      <x:c r="K63" s="36">
        <x:f>IF($G63="","",ROUND($G63*$J63,2))</x:f>
      </x:c>
      <x:c r="L63" s="36">
        <x:f>IF($G63="","",ROUND($G63+$I63-$K63,2))</x:f>
      </x:c>
      <x:c r="M63" s="34" t="n"/>
      <x:c r="N63" s="36">
        <x:f>IF($L63="","",ROUND($L63-$M63,2))</x:f>
      </x:c>
      <x:c r="O63" s="31" t="n"/>
      <x:c r="P63" s="37">
        <x:f>IF($O63="","",IF($N63&lt;=0.01,0,$O63-TODAY()))</x:f>
      </x:c>
      <x:c r="Q63" s="30">
        <x:f>IF($C63="","",IF($X63="Bloqueada","Incidencia",IF($N63&lt;=0.01,"Pagada",IF(OR($X63="",$X63="Pendiente"),"Pendiente aprobación",IF($O63&lt;TODAY(),"Vencida",IF($O63&lt;=TODAY()+7,"Programada","Pendiente"))))))</x:f>
      </x:c>
      <x:c r="R63" s="31" t="n"/>
      <x:c r="S63" s="32" t="n"/>
      <x:c r="T63" s="32" t="n"/>
      <x:c r="U63" s="32" t="n"/>
      <x:c r="V63" s="32" t="n"/>
      <x:c r="W63" s="38" t="n"/>
      <x:c r="X63" s="32" t="n"/>
      <x:c r="Y63" s="39">
        <x:f>IF($C63="","",IF($Q63="Pagada","OK",IF($Q63="Incidencia","Revisar documentación",IF($Q63="Pendiente aprobación","Falta aprobar",IF($Q63="Vencida","Vencida "&amp;ABS($P63)&amp;" días",IF($Q63="Programada","Vence en "&amp;$P63&amp;" días","En plazo"))))))</x:f>
      </x:c>
      <x:c r="Z63" s="40">
        <x:f>IF($B63="","",CHOOSE(MONTH(B63),"enero","febrero","marzo","abril","mayo","junio","julio","agosto","septiembre","octubre","noviembre","diciembre"))</x:f>
      </x:c>
      <x:c r="AA63" s="40">
        <x:f>IF($B63="","","T"&amp;ROUNDUP(MONTH($B63)/3,0))</x:f>
      </x:c>
      <x:c r="AB63" s="33" t="n"/>
    </x:row>
    <x:row r="64" ht="22" customHeight="1">
      <x:c r="A64" s="30">
        <x:f>IF($C64="","","FP-"&amp;TEXT(ROW()-16,"0000"))</x:f>
      </x:c>
      <x:c r="B64" s="31" t="n"/>
      <x:c r="C64" s="32" t="n"/>
      <x:c r="D64" s="32" t="n"/>
      <x:c r="E64" s="32" t="n"/>
      <x:c r="F64" s="33" t="n"/>
      <x:c r="G64" s="34" t="n"/>
      <x:c r="H64" s="35" t="n"/>
      <x:c r="I64" s="36">
        <x:f>IF($G64="","",ROUND($G64*$H64,2))</x:f>
      </x:c>
      <x:c r="J64" s="35" t="n"/>
      <x:c r="K64" s="36">
        <x:f>IF($G64="","",ROUND($G64*$J64,2))</x:f>
      </x:c>
      <x:c r="L64" s="36">
        <x:f>IF($G64="","",ROUND($G64+$I64-$K64,2))</x:f>
      </x:c>
      <x:c r="M64" s="34" t="n"/>
      <x:c r="N64" s="36">
        <x:f>IF($L64="","",ROUND($L64-$M64,2))</x:f>
      </x:c>
      <x:c r="O64" s="31" t="n"/>
      <x:c r="P64" s="37">
        <x:f>IF($O64="","",IF($N64&lt;=0.01,0,$O64-TODAY()))</x:f>
      </x:c>
      <x:c r="Q64" s="30">
        <x:f>IF($C64="","",IF($X64="Bloqueada","Incidencia",IF($N64&lt;=0.01,"Pagada",IF(OR($X64="",$X64="Pendiente"),"Pendiente aprobación",IF($O64&lt;TODAY(),"Vencida",IF($O64&lt;=TODAY()+7,"Programada","Pendiente"))))))</x:f>
      </x:c>
      <x:c r="R64" s="31" t="n"/>
      <x:c r="S64" s="32" t="n"/>
      <x:c r="T64" s="32" t="n"/>
      <x:c r="U64" s="32" t="n"/>
      <x:c r="V64" s="32" t="n"/>
      <x:c r="W64" s="38" t="n"/>
      <x:c r="X64" s="32" t="n"/>
      <x:c r="Y64" s="39">
        <x:f>IF($C64="","",IF($Q64="Pagada","OK",IF($Q64="Incidencia","Revisar documentación",IF($Q64="Pendiente aprobación","Falta aprobar",IF($Q64="Vencida","Vencida "&amp;ABS($P64)&amp;" días",IF($Q64="Programada","Vence en "&amp;$P64&amp;" días","En plazo"))))))</x:f>
      </x:c>
      <x:c r="Z64" s="40">
        <x:f>IF($B64="","",CHOOSE(MONTH(B64),"enero","febrero","marzo","abril","mayo","junio","julio","agosto","septiembre","octubre","noviembre","diciembre"))</x:f>
      </x:c>
      <x:c r="AA64" s="40">
        <x:f>IF($B64="","","T"&amp;ROUNDUP(MONTH($B64)/3,0))</x:f>
      </x:c>
      <x:c r="AB64" s="33" t="n"/>
    </x:row>
    <x:row r="65" ht="22" customHeight="1">
      <x:c r="A65" s="30">
        <x:f>IF($C65="","","FP-"&amp;TEXT(ROW()-16,"0000"))</x:f>
      </x:c>
      <x:c r="B65" s="31" t="n"/>
      <x:c r="C65" s="32" t="n"/>
      <x:c r="D65" s="32" t="n"/>
      <x:c r="E65" s="32" t="n"/>
      <x:c r="F65" s="33" t="n"/>
      <x:c r="G65" s="34" t="n"/>
      <x:c r="H65" s="35" t="n"/>
      <x:c r="I65" s="36">
        <x:f>IF($G65="","",ROUND($G65*$H65,2))</x:f>
      </x:c>
      <x:c r="J65" s="35" t="n"/>
      <x:c r="K65" s="36">
        <x:f>IF($G65="","",ROUND($G65*$J65,2))</x:f>
      </x:c>
      <x:c r="L65" s="36">
        <x:f>IF($G65="","",ROUND($G65+$I65-$K65,2))</x:f>
      </x:c>
      <x:c r="M65" s="34" t="n"/>
      <x:c r="N65" s="36">
        <x:f>IF($L65="","",ROUND($L65-$M65,2))</x:f>
      </x:c>
      <x:c r="O65" s="31" t="n"/>
      <x:c r="P65" s="37">
        <x:f>IF($O65="","",IF($N65&lt;=0.01,0,$O65-TODAY()))</x:f>
      </x:c>
      <x:c r="Q65" s="30">
        <x:f>IF($C65="","",IF($X65="Bloqueada","Incidencia",IF($N65&lt;=0.01,"Pagada",IF(OR($X65="",$X65="Pendiente"),"Pendiente aprobación",IF($O65&lt;TODAY(),"Vencida",IF($O65&lt;=TODAY()+7,"Programada","Pendiente"))))))</x:f>
      </x:c>
      <x:c r="R65" s="31" t="n"/>
      <x:c r="S65" s="32" t="n"/>
      <x:c r="T65" s="32" t="n"/>
      <x:c r="U65" s="32" t="n"/>
      <x:c r="V65" s="32" t="n"/>
      <x:c r="W65" s="38" t="n"/>
      <x:c r="X65" s="32" t="n"/>
      <x:c r="Y65" s="39">
        <x:f>IF($C65="","",IF($Q65="Pagada","OK",IF($Q65="Incidencia","Revisar documentación",IF($Q65="Pendiente aprobación","Falta aprobar",IF($Q65="Vencida","Vencida "&amp;ABS($P65)&amp;" días",IF($Q65="Programada","Vence en "&amp;$P65&amp;" días","En plazo"))))))</x:f>
      </x:c>
      <x:c r="Z65" s="40">
        <x:f>IF($B65="","",CHOOSE(MONTH(B65),"enero","febrero","marzo","abril","mayo","junio","julio","agosto","septiembre","octubre","noviembre","diciembre"))</x:f>
      </x:c>
      <x:c r="AA65" s="40">
        <x:f>IF($B65="","","T"&amp;ROUNDUP(MONTH($B65)/3,0))</x:f>
      </x:c>
      <x:c r="AB65" s="33" t="n"/>
    </x:row>
    <x:row r="66" ht="22" customHeight="1">
      <x:c r="A66" s="30">
        <x:f>IF($C66="","","FP-"&amp;TEXT(ROW()-16,"0000"))</x:f>
      </x:c>
      <x:c r="B66" s="31" t="n"/>
      <x:c r="C66" s="32" t="n"/>
      <x:c r="D66" s="32" t="n"/>
      <x:c r="E66" s="32" t="n"/>
      <x:c r="F66" s="33" t="n"/>
      <x:c r="G66" s="34" t="n"/>
      <x:c r="H66" s="35" t="n"/>
      <x:c r="I66" s="36">
        <x:f>IF($G66="","",ROUND($G66*$H66,2))</x:f>
      </x:c>
      <x:c r="J66" s="35" t="n"/>
      <x:c r="K66" s="36">
        <x:f>IF($G66="","",ROUND($G66*$J66,2))</x:f>
      </x:c>
      <x:c r="L66" s="36">
        <x:f>IF($G66="","",ROUND($G66+$I66-$K66,2))</x:f>
      </x:c>
      <x:c r="M66" s="34" t="n"/>
      <x:c r="N66" s="36">
        <x:f>IF($L66="","",ROUND($L66-$M66,2))</x:f>
      </x:c>
      <x:c r="O66" s="31" t="n"/>
      <x:c r="P66" s="37">
        <x:f>IF($O66="","",IF($N66&lt;=0.01,0,$O66-TODAY()))</x:f>
      </x:c>
      <x:c r="Q66" s="30">
        <x:f>IF($C66="","",IF($X66="Bloqueada","Incidencia",IF($N66&lt;=0.01,"Pagada",IF(OR($X66="",$X66="Pendiente"),"Pendiente aprobación",IF($O66&lt;TODAY(),"Vencida",IF($O66&lt;=TODAY()+7,"Programada","Pendiente"))))))</x:f>
      </x:c>
      <x:c r="R66" s="31" t="n"/>
      <x:c r="S66" s="32" t="n"/>
      <x:c r="T66" s="32" t="n"/>
      <x:c r="U66" s="32" t="n"/>
      <x:c r="V66" s="32" t="n"/>
      <x:c r="W66" s="38" t="n"/>
      <x:c r="X66" s="32" t="n"/>
      <x:c r="Y66" s="39">
        <x:f>IF($C66="","",IF($Q66="Pagada","OK",IF($Q66="Incidencia","Revisar documentación",IF($Q66="Pendiente aprobación","Falta aprobar",IF($Q66="Vencida","Vencida "&amp;ABS($P66)&amp;" días",IF($Q66="Programada","Vence en "&amp;$P66&amp;" días","En plazo"))))))</x:f>
      </x:c>
      <x:c r="Z66" s="40">
        <x:f>IF($B66="","",CHOOSE(MONTH(B66),"enero","febrero","marzo","abril","mayo","junio","julio","agosto","septiembre","octubre","noviembre","diciembre"))</x:f>
      </x:c>
      <x:c r="AA66" s="40">
        <x:f>IF($B66="","","T"&amp;ROUNDUP(MONTH($B66)/3,0))</x:f>
      </x:c>
      <x:c r="AB66" s="33" t="n"/>
    </x:row>
    <x:row r="67" ht="22" customHeight="1">
      <x:c r="A67" s="30">
        <x:f>IF($C67="","","FP-"&amp;TEXT(ROW()-16,"0000"))</x:f>
      </x:c>
      <x:c r="B67" s="31" t="n"/>
      <x:c r="C67" s="32" t="n"/>
      <x:c r="D67" s="32" t="n"/>
      <x:c r="E67" s="32" t="n"/>
      <x:c r="F67" s="33" t="n"/>
      <x:c r="G67" s="34" t="n"/>
      <x:c r="H67" s="35" t="n"/>
      <x:c r="I67" s="36">
        <x:f>IF($G67="","",ROUND($G67*$H67,2))</x:f>
      </x:c>
      <x:c r="J67" s="35" t="n"/>
      <x:c r="K67" s="36">
        <x:f>IF($G67="","",ROUND($G67*$J67,2))</x:f>
      </x:c>
      <x:c r="L67" s="36">
        <x:f>IF($G67="","",ROUND($G67+$I67-$K67,2))</x:f>
      </x:c>
      <x:c r="M67" s="34" t="n"/>
      <x:c r="N67" s="36">
        <x:f>IF($L67="","",ROUND($L67-$M67,2))</x:f>
      </x:c>
      <x:c r="O67" s="31" t="n"/>
      <x:c r="P67" s="37">
        <x:f>IF($O67="","",IF($N67&lt;=0.01,0,$O67-TODAY()))</x:f>
      </x:c>
      <x:c r="Q67" s="30">
        <x:f>IF($C67="","",IF($X67="Bloqueada","Incidencia",IF($N67&lt;=0.01,"Pagada",IF(OR($X67="",$X67="Pendiente"),"Pendiente aprobación",IF($O67&lt;TODAY(),"Vencida",IF($O67&lt;=TODAY()+7,"Programada","Pendiente"))))))</x:f>
      </x:c>
      <x:c r="R67" s="31" t="n"/>
      <x:c r="S67" s="32" t="n"/>
      <x:c r="T67" s="32" t="n"/>
      <x:c r="U67" s="32" t="n"/>
      <x:c r="V67" s="32" t="n"/>
      <x:c r="W67" s="38" t="n"/>
      <x:c r="X67" s="32" t="n"/>
      <x:c r="Y67" s="39">
        <x:f>IF($C67="","",IF($Q67="Pagada","OK",IF($Q67="Incidencia","Revisar documentación",IF($Q67="Pendiente aprobación","Falta aprobar",IF($Q67="Vencida","Vencida "&amp;ABS($P67)&amp;" días",IF($Q67="Programada","Vence en "&amp;$P67&amp;" días","En plazo"))))))</x:f>
      </x:c>
      <x:c r="Z67" s="40">
        <x:f>IF($B67="","",CHOOSE(MONTH(B67),"enero","febrero","marzo","abril","mayo","junio","julio","agosto","septiembre","octubre","noviembre","diciembre"))</x:f>
      </x:c>
      <x:c r="AA67" s="40">
        <x:f>IF($B67="","","T"&amp;ROUNDUP(MONTH($B67)/3,0))</x:f>
      </x:c>
      <x:c r="AB67" s="33" t="n"/>
    </x:row>
    <x:row r="68" ht="22" customHeight="1">
      <x:c r="A68" s="30">
        <x:f>IF($C68="","","FP-"&amp;TEXT(ROW()-16,"0000"))</x:f>
      </x:c>
      <x:c r="B68" s="31" t="n"/>
      <x:c r="C68" s="32" t="n"/>
      <x:c r="D68" s="32" t="n"/>
      <x:c r="E68" s="32" t="n"/>
      <x:c r="F68" s="33" t="n"/>
      <x:c r="G68" s="34" t="n"/>
      <x:c r="H68" s="35" t="n"/>
      <x:c r="I68" s="36">
        <x:f>IF($G68="","",ROUND($G68*$H68,2))</x:f>
      </x:c>
      <x:c r="J68" s="35" t="n"/>
      <x:c r="K68" s="36">
        <x:f>IF($G68="","",ROUND($G68*$J68,2))</x:f>
      </x:c>
      <x:c r="L68" s="36">
        <x:f>IF($G68="","",ROUND($G68+$I68-$K68,2))</x:f>
      </x:c>
      <x:c r="M68" s="34" t="n"/>
      <x:c r="N68" s="36">
        <x:f>IF($L68="","",ROUND($L68-$M68,2))</x:f>
      </x:c>
      <x:c r="O68" s="31" t="n"/>
      <x:c r="P68" s="37">
        <x:f>IF($O68="","",IF($N68&lt;=0.01,0,$O68-TODAY()))</x:f>
      </x:c>
      <x:c r="Q68" s="30">
        <x:f>IF($C68="","",IF($X68="Bloqueada","Incidencia",IF($N68&lt;=0.01,"Pagada",IF(OR($X68="",$X68="Pendiente"),"Pendiente aprobación",IF($O68&lt;TODAY(),"Vencida",IF($O68&lt;=TODAY()+7,"Programada","Pendiente"))))))</x:f>
      </x:c>
      <x:c r="R68" s="31" t="n"/>
      <x:c r="S68" s="32" t="n"/>
      <x:c r="T68" s="32" t="n"/>
      <x:c r="U68" s="32" t="n"/>
      <x:c r="V68" s="32" t="n"/>
      <x:c r="W68" s="38" t="n"/>
      <x:c r="X68" s="32" t="n"/>
      <x:c r="Y68" s="39">
        <x:f>IF($C68="","",IF($Q68="Pagada","OK",IF($Q68="Incidencia","Revisar documentación",IF($Q68="Pendiente aprobación","Falta aprobar",IF($Q68="Vencida","Vencida "&amp;ABS($P68)&amp;" días",IF($Q68="Programada","Vence en "&amp;$P68&amp;" días","En plazo"))))))</x:f>
      </x:c>
      <x:c r="Z68" s="40">
        <x:f>IF($B68="","",CHOOSE(MONTH(B68),"enero","febrero","marzo","abril","mayo","junio","julio","agosto","septiembre","octubre","noviembre","diciembre"))</x:f>
      </x:c>
      <x:c r="AA68" s="40">
        <x:f>IF($B68="","","T"&amp;ROUNDUP(MONTH($B68)/3,0))</x:f>
      </x:c>
      <x:c r="AB68" s="33" t="n"/>
    </x:row>
    <x:row r="69" ht="22" customHeight="1">
      <x:c r="A69" s="30">
        <x:f>IF($C69="","","FP-"&amp;TEXT(ROW()-16,"0000"))</x:f>
      </x:c>
      <x:c r="B69" s="31" t="n"/>
      <x:c r="C69" s="32" t="n"/>
      <x:c r="D69" s="32" t="n"/>
      <x:c r="E69" s="32" t="n"/>
      <x:c r="F69" s="33" t="n"/>
      <x:c r="G69" s="34" t="n"/>
      <x:c r="H69" s="35" t="n"/>
      <x:c r="I69" s="36">
        <x:f>IF($G69="","",ROUND($G69*$H69,2))</x:f>
      </x:c>
      <x:c r="J69" s="35" t="n"/>
      <x:c r="K69" s="36">
        <x:f>IF($G69="","",ROUND($G69*$J69,2))</x:f>
      </x:c>
      <x:c r="L69" s="36">
        <x:f>IF($G69="","",ROUND($G69+$I69-$K69,2))</x:f>
      </x:c>
      <x:c r="M69" s="34" t="n"/>
      <x:c r="N69" s="36">
        <x:f>IF($L69="","",ROUND($L69-$M69,2))</x:f>
      </x:c>
      <x:c r="O69" s="31" t="n"/>
      <x:c r="P69" s="37">
        <x:f>IF($O69="","",IF($N69&lt;=0.01,0,$O69-TODAY()))</x:f>
      </x:c>
      <x:c r="Q69" s="30">
        <x:f>IF($C69="","",IF($X69="Bloqueada","Incidencia",IF($N69&lt;=0.01,"Pagada",IF(OR($X69="",$X69="Pendiente"),"Pendiente aprobación",IF($O69&lt;TODAY(),"Vencida",IF($O69&lt;=TODAY()+7,"Programada","Pendiente"))))))</x:f>
      </x:c>
      <x:c r="R69" s="31" t="n"/>
      <x:c r="S69" s="32" t="n"/>
      <x:c r="T69" s="32" t="n"/>
      <x:c r="U69" s="32" t="n"/>
      <x:c r="V69" s="32" t="n"/>
      <x:c r="W69" s="38" t="n"/>
      <x:c r="X69" s="32" t="n"/>
      <x:c r="Y69" s="39">
        <x:f>IF($C69="","",IF($Q69="Pagada","OK",IF($Q69="Incidencia","Revisar documentación",IF($Q69="Pendiente aprobación","Falta aprobar",IF($Q69="Vencida","Vencida "&amp;ABS($P69)&amp;" días",IF($Q69="Programada","Vence en "&amp;$P69&amp;" días","En plazo"))))))</x:f>
      </x:c>
      <x:c r="Z69" s="40">
        <x:f>IF($B69="","",CHOOSE(MONTH(B69),"enero","febrero","marzo","abril","mayo","junio","julio","agosto","septiembre","octubre","noviembre","diciembre"))</x:f>
      </x:c>
      <x:c r="AA69" s="40">
        <x:f>IF($B69="","","T"&amp;ROUNDUP(MONTH($B69)/3,0))</x:f>
      </x:c>
      <x:c r="AB69" s="33" t="n"/>
    </x:row>
    <x:row r="70" ht="22" customHeight="1">
      <x:c r="A70" s="30">
        <x:f>IF($C70="","","FP-"&amp;TEXT(ROW()-16,"0000"))</x:f>
      </x:c>
      <x:c r="B70" s="31" t="n"/>
      <x:c r="C70" s="32" t="n"/>
      <x:c r="D70" s="32" t="n"/>
      <x:c r="E70" s="32" t="n"/>
      <x:c r="F70" s="33" t="n"/>
      <x:c r="G70" s="34" t="n"/>
      <x:c r="H70" s="35" t="n"/>
      <x:c r="I70" s="36">
        <x:f>IF($G70="","",ROUND($G70*$H70,2))</x:f>
      </x:c>
      <x:c r="J70" s="35" t="n"/>
      <x:c r="K70" s="36">
        <x:f>IF($G70="","",ROUND($G70*$J70,2))</x:f>
      </x:c>
      <x:c r="L70" s="36">
        <x:f>IF($G70="","",ROUND($G70+$I70-$K70,2))</x:f>
      </x:c>
      <x:c r="M70" s="34" t="n"/>
      <x:c r="N70" s="36">
        <x:f>IF($L70="","",ROUND($L70-$M70,2))</x:f>
      </x:c>
      <x:c r="O70" s="31" t="n"/>
      <x:c r="P70" s="37">
        <x:f>IF($O70="","",IF($N70&lt;=0.01,0,$O70-TODAY()))</x:f>
      </x:c>
      <x:c r="Q70" s="30">
        <x:f>IF($C70="","",IF($X70="Bloqueada","Incidencia",IF($N70&lt;=0.01,"Pagada",IF(OR($X70="",$X70="Pendiente"),"Pendiente aprobación",IF($O70&lt;TODAY(),"Vencida",IF($O70&lt;=TODAY()+7,"Programada","Pendiente"))))))</x:f>
      </x:c>
      <x:c r="R70" s="31" t="n"/>
      <x:c r="S70" s="32" t="n"/>
      <x:c r="T70" s="32" t="n"/>
      <x:c r="U70" s="32" t="n"/>
      <x:c r="V70" s="32" t="n"/>
      <x:c r="W70" s="38" t="n"/>
      <x:c r="X70" s="32" t="n"/>
      <x:c r="Y70" s="39">
        <x:f>IF($C70="","",IF($Q70="Pagada","OK",IF($Q70="Incidencia","Revisar documentación",IF($Q70="Pendiente aprobación","Falta aprobar",IF($Q70="Vencida","Vencida "&amp;ABS($P70)&amp;" días",IF($Q70="Programada","Vence en "&amp;$P70&amp;" días","En plazo"))))))</x:f>
      </x:c>
      <x:c r="Z70" s="40">
        <x:f>IF($B70="","",CHOOSE(MONTH(B70),"enero","febrero","marzo","abril","mayo","junio","julio","agosto","septiembre","octubre","noviembre","diciembre"))</x:f>
      </x:c>
      <x:c r="AA70" s="40">
        <x:f>IF($B70="","","T"&amp;ROUNDUP(MONTH($B70)/3,0))</x:f>
      </x:c>
      <x:c r="AB70" s="33" t="n"/>
    </x:row>
    <x:row r="71" ht="22" customHeight="1">
      <x:c r="A71" s="30">
        <x:f>IF($C71="","","FP-"&amp;TEXT(ROW()-16,"0000"))</x:f>
      </x:c>
      <x:c r="B71" s="31" t="n"/>
      <x:c r="C71" s="32" t="n"/>
      <x:c r="D71" s="32" t="n"/>
      <x:c r="E71" s="32" t="n"/>
      <x:c r="F71" s="33" t="n"/>
      <x:c r="G71" s="34" t="n"/>
      <x:c r="H71" s="35" t="n"/>
      <x:c r="I71" s="36">
        <x:f>IF($G71="","",ROUND($G71*$H71,2))</x:f>
      </x:c>
      <x:c r="J71" s="35" t="n"/>
      <x:c r="K71" s="36">
        <x:f>IF($G71="","",ROUND($G71*$J71,2))</x:f>
      </x:c>
      <x:c r="L71" s="36">
        <x:f>IF($G71="","",ROUND($G71+$I71-$K71,2))</x:f>
      </x:c>
      <x:c r="M71" s="34" t="n"/>
      <x:c r="N71" s="36">
        <x:f>IF($L71="","",ROUND($L71-$M71,2))</x:f>
      </x:c>
      <x:c r="O71" s="31" t="n"/>
      <x:c r="P71" s="37">
        <x:f>IF($O71="","",IF($N71&lt;=0.01,0,$O71-TODAY()))</x:f>
      </x:c>
      <x:c r="Q71" s="30">
        <x:f>IF($C71="","",IF($X71="Bloqueada","Incidencia",IF($N71&lt;=0.01,"Pagada",IF(OR($X71="",$X71="Pendiente"),"Pendiente aprobación",IF($O71&lt;TODAY(),"Vencida",IF($O71&lt;=TODAY()+7,"Programada","Pendiente"))))))</x:f>
      </x:c>
      <x:c r="R71" s="31" t="n"/>
      <x:c r="S71" s="32" t="n"/>
      <x:c r="T71" s="32" t="n"/>
      <x:c r="U71" s="32" t="n"/>
      <x:c r="V71" s="32" t="n"/>
      <x:c r="W71" s="38" t="n"/>
      <x:c r="X71" s="32" t="n"/>
      <x:c r="Y71" s="39">
        <x:f>IF($C71="","",IF($Q71="Pagada","OK",IF($Q71="Incidencia","Revisar documentación",IF($Q71="Pendiente aprobación","Falta aprobar",IF($Q71="Vencida","Vencida "&amp;ABS($P71)&amp;" días",IF($Q71="Programada","Vence en "&amp;$P71&amp;" días","En plazo"))))))</x:f>
      </x:c>
      <x:c r="Z71" s="40">
        <x:f>IF($B71="","",CHOOSE(MONTH(B71),"enero","febrero","marzo","abril","mayo","junio","julio","agosto","septiembre","octubre","noviembre","diciembre"))</x:f>
      </x:c>
      <x:c r="AA71" s="40">
        <x:f>IF($B71="","","T"&amp;ROUNDUP(MONTH($B71)/3,0))</x:f>
      </x:c>
      <x:c r="AB71" s="33" t="n"/>
    </x:row>
    <x:row r="72" ht="22" customHeight="1">
      <x:c r="A72" s="30">
        <x:f>IF($C72="","","FP-"&amp;TEXT(ROW()-16,"0000"))</x:f>
      </x:c>
      <x:c r="B72" s="31" t="n"/>
      <x:c r="C72" s="32" t="n"/>
      <x:c r="D72" s="32" t="n"/>
      <x:c r="E72" s="32" t="n"/>
      <x:c r="F72" s="33" t="n"/>
      <x:c r="G72" s="34" t="n"/>
      <x:c r="H72" s="35" t="n"/>
      <x:c r="I72" s="36">
        <x:f>IF($G72="","",ROUND($G72*$H72,2))</x:f>
      </x:c>
      <x:c r="J72" s="35" t="n"/>
      <x:c r="K72" s="36">
        <x:f>IF($G72="","",ROUND($G72*$J72,2))</x:f>
      </x:c>
      <x:c r="L72" s="36">
        <x:f>IF($G72="","",ROUND($G72+$I72-$K72,2))</x:f>
      </x:c>
      <x:c r="M72" s="34" t="n"/>
      <x:c r="N72" s="36">
        <x:f>IF($L72="","",ROUND($L72-$M72,2))</x:f>
      </x:c>
      <x:c r="O72" s="31" t="n"/>
      <x:c r="P72" s="37">
        <x:f>IF($O72="","",IF($N72&lt;=0.01,0,$O72-TODAY()))</x:f>
      </x:c>
      <x:c r="Q72" s="30">
        <x:f>IF($C72="","",IF($X72="Bloqueada","Incidencia",IF($N72&lt;=0.01,"Pagada",IF(OR($X72="",$X72="Pendiente"),"Pendiente aprobación",IF($O72&lt;TODAY(),"Vencida",IF($O72&lt;=TODAY()+7,"Programada","Pendiente"))))))</x:f>
      </x:c>
      <x:c r="R72" s="31" t="n"/>
      <x:c r="S72" s="32" t="n"/>
      <x:c r="T72" s="32" t="n"/>
      <x:c r="U72" s="32" t="n"/>
      <x:c r="V72" s="32" t="n"/>
      <x:c r="W72" s="38" t="n"/>
      <x:c r="X72" s="32" t="n"/>
      <x:c r="Y72" s="39">
        <x:f>IF($C72="","",IF($Q72="Pagada","OK",IF($Q72="Incidencia","Revisar documentación",IF($Q72="Pendiente aprobación","Falta aprobar",IF($Q72="Vencida","Vencida "&amp;ABS($P72)&amp;" días",IF($Q72="Programada","Vence en "&amp;$P72&amp;" días","En plazo"))))))</x:f>
      </x:c>
      <x:c r="Z72" s="40">
        <x:f>IF($B72="","",CHOOSE(MONTH(B72),"enero","febrero","marzo","abril","mayo","junio","julio","agosto","septiembre","octubre","noviembre","diciembre"))</x:f>
      </x:c>
      <x:c r="AA72" s="40">
        <x:f>IF($B72="","","T"&amp;ROUNDUP(MONTH($B72)/3,0))</x:f>
      </x:c>
      <x:c r="AB72" s="33" t="n"/>
    </x:row>
    <x:row r="73" ht="22" customHeight="1">
      <x:c r="A73" s="30">
        <x:f>IF($C73="","","FP-"&amp;TEXT(ROW()-16,"0000"))</x:f>
      </x:c>
      <x:c r="B73" s="31" t="n"/>
      <x:c r="C73" s="32" t="n"/>
      <x:c r="D73" s="32" t="n"/>
      <x:c r="E73" s="32" t="n"/>
      <x:c r="F73" s="33" t="n"/>
      <x:c r="G73" s="34" t="n"/>
      <x:c r="H73" s="35" t="n"/>
      <x:c r="I73" s="36">
        <x:f>IF($G73="","",ROUND($G73*$H73,2))</x:f>
      </x:c>
      <x:c r="J73" s="35" t="n"/>
      <x:c r="K73" s="36">
        <x:f>IF($G73="","",ROUND($G73*$J73,2))</x:f>
      </x:c>
      <x:c r="L73" s="36">
        <x:f>IF($G73="","",ROUND($G73+$I73-$K73,2))</x:f>
      </x:c>
      <x:c r="M73" s="34" t="n"/>
      <x:c r="N73" s="36">
        <x:f>IF($L73="","",ROUND($L73-$M73,2))</x:f>
      </x:c>
      <x:c r="O73" s="31" t="n"/>
      <x:c r="P73" s="37">
        <x:f>IF($O73="","",IF($N73&lt;=0.01,0,$O73-TODAY()))</x:f>
      </x:c>
      <x:c r="Q73" s="30">
        <x:f>IF($C73="","",IF($X73="Bloqueada","Incidencia",IF($N73&lt;=0.01,"Pagada",IF(OR($X73="",$X73="Pendiente"),"Pendiente aprobación",IF($O73&lt;TODAY(),"Vencida",IF($O73&lt;=TODAY()+7,"Programada","Pendiente"))))))</x:f>
      </x:c>
      <x:c r="R73" s="31" t="n"/>
      <x:c r="S73" s="32" t="n"/>
      <x:c r="T73" s="32" t="n"/>
      <x:c r="U73" s="32" t="n"/>
      <x:c r="V73" s="32" t="n"/>
      <x:c r="W73" s="38" t="n"/>
      <x:c r="X73" s="32" t="n"/>
      <x:c r="Y73" s="39">
        <x:f>IF($C73="","",IF($Q73="Pagada","OK",IF($Q73="Incidencia","Revisar documentación",IF($Q73="Pendiente aprobación","Falta aprobar",IF($Q73="Vencida","Vencida "&amp;ABS($P73)&amp;" días",IF($Q73="Programada","Vence en "&amp;$P73&amp;" días","En plazo"))))))</x:f>
      </x:c>
      <x:c r="Z73" s="40">
        <x:f>IF($B73="","",CHOOSE(MONTH(B73),"enero","febrero","marzo","abril","mayo","junio","julio","agosto","septiembre","octubre","noviembre","diciembre"))</x:f>
      </x:c>
      <x:c r="AA73" s="40">
        <x:f>IF($B73="","","T"&amp;ROUNDUP(MONTH($B73)/3,0))</x:f>
      </x:c>
      <x:c r="AB73" s="33" t="n"/>
    </x:row>
    <x:row r="74" ht="22" customHeight="1">
      <x:c r="A74" s="30">
        <x:f>IF($C74="","","FP-"&amp;TEXT(ROW()-16,"0000"))</x:f>
      </x:c>
      <x:c r="B74" s="31" t="n"/>
      <x:c r="C74" s="32" t="n"/>
      <x:c r="D74" s="32" t="n"/>
      <x:c r="E74" s="32" t="n"/>
      <x:c r="F74" s="33" t="n"/>
      <x:c r="G74" s="34" t="n"/>
      <x:c r="H74" s="35" t="n"/>
      <x:c r="I74" s="36">
        <x:f>IF($G74="","",ROUND($G74*$H74,2))</x:f>
      </x:c>
      <x:c r="J74" s="35" t="n"/>
      <x:c r="K74" s="36">
        <x:f>IF($G74="","",ROUND($G74*$J74,2))</x:f>
      </x:c>
      <x:c r="L74" s="36">
        <x:f>IF($G74="","",ROUND($G74+$I74-$K74,2))</x:f>
      </x:c>
      <x:c r="M74" s="34" t="n"/>
      <x:c r="N74" s="36">
        <x:f>IF($L74="","",ROUND($L74-$M74,2))</x:f>
      </x:c>
      <x:c r="O74" s="31" t="n"/>
      <x:c r="P74" s="37">
        <x:f>IF($O74="","",IF($N74&lt;=0.01,0,$O74-TODAY()))</x:f>
      </x:c>
      <x:c r="Q74" s="30">
        <x:f>IF($C74="","",IF($X74="Bloqueada","Incidencia",IF($N74&lt;=0.01,"Pagada",IF(OR($X74="",$X74="Pendiente"),"Pendiente aprobación",IF($O74&lt;TODAY(),"Vencida",IF($O74&lt;=TODAY()+7,"Programada","Pendiente"))))))</x:f>
      </x:c>
      <x:c r="R74" s="31" t="n"/>
      <x:c r="S74" s="32" t="n"/>
      <x:c r="T74" s="32" t="n"/>
      <x:c r="U74" s="32" t="n"/>
      <x:c r="V74" s="32" t="n"/>
      <x:c r="W74" s="38" t="n"/>
      <x:c r="X74" s="32" t="n"/>
      <x:c r="Y74" s="39">
        <x:f>IF($C74="","",IF($Q74="Pagada","OK",IF($Q74="Incidencia","Revisar documentación",IF($Q74="Pendiente aprobación","Falta aprobar",IF($Q74="Vencida","Vencida "&amp;ABS($P74)&amp;" días",IF($Q74="Programada","Vence en "&amp;$P74&amp;" días","En plazo"))))))</x:f>
      </x:c>
      <x:c r="Z74" s="40">
        <x:f>IF($B74="","",CHOOSE(MONTH(B74),"enero","febrero","marzo","abril","mayo","junio","julio","agosto","septiembre","octubre","noviembre","diciembre"))</x:f>
      </x:c>
      <x:c r="AA74" s="40">
        <x:f>IF($B74="","","T"&amp;ROUNDUP(MONTH($B74)/3,0))</x:f>
      </x:c>
      <x:c r="AB74" s="33" t="n"/>
    </x:row>
    <x:row r="75" ht="22" customHeight="1">
      <x:c r="A75" s="30">
        <x:f>IF($C75="","","FP-"&amp;TEXT(ROW()-16,"0000"))</x:f>
      </x:c>
      <x:c r="B75" s="31" t="n"/>
      <x:c r="C75" s="32" t="n"/>
      <x:c r="D75" s="32" t="n"/>
      <x:c r="E75" s="32" t="n"/>
      <x:c r="F75" s="33" t="n"/>
      <x:c r="G75" s="34" t="n"/>
      <x:c r="H75" s="35" t="n"/>
      <x:c r="I75" s="36">
        <x:f>IF($G75="","",ROUND($G75*$H75,2))</x:f>
      </x:c>
      <x:c r="J75" s="35" t="n"/>
      <x:c r="K75" s="36">
        <x:f>IF($G75="","",ROUND($G75*$J75,2))</x:f>
      </x:c>
      <x:c r="L75" s="36">
        <x:f>IF($G75="","",ROUND($G75+$I75-$K75,2))</x:f>
      </x:c>
      <x:c r="M75" s="34" t="n"/>
      <x:c r="N75" s="36">
        <x:f>IF($L75="","",ROUND($L75-$M75,2))</x:f>
      </x:c>
      <x:c r="O75" s="31" t="n"/>
      <x:c r="P75" s="37">
        <x:f>IF($O75="","",IF($N75&lt;=0.01,0,$O75-TODAY()))</x:f>
      </x:c>
      <x:c r="Q75" s="30">
        <x:f>IF($C75="","",IF($X75="Bloqueada","Incidencia",IF($N75&lt;=0.01,"Pagada",IF(OR($X75="",$X75="Pendiente"),"Pendiente aprobación",IF($O75&lt;TODAY(),"Vencida",IF($O75&lt;=TODAY()+7,"Programada","Pendiente"))))))</x:f>
      </x:c>
      <x:c r="R75" s="31" t="n"/>
      <x:c r="S75" s="32" t="n"/>
      <x:c r="T75" s="32" t="n"/>
      <x:c r="U75" s="32" t="n"/>
      <x:c r="V75" s="32" t="n"/>
      <x:c r="W75" s="38" t="n"/>
      <x:c r="X75" s="32" t="n"/>
      <x:c r="Y75" s="39">
        <x:f>IF($C75="","",IF($Q75="Pagada","OK",IF($Q75="Incidencia","Revisar documentación",IF($Q75="Pendiente aprobación","Falta aprobar",IF($Q75="Vencida","Vencida "&amp;ABS($P75)&amp;" días",IF($Q75="Programada","Vence en "&amp;$P75&amp;" días","En plazo"))))))</x:f>
      </x:c>
      <x:c r="Z75" s="40">
        <x:f>IF($B75="","",CHOOSE(MONTH(B75),"enero","febrero","marzo","abril","mayo","junio","julio","agosto","septiembre","octubre","noviembre","diciembre"))</x:f>
      </x:c>
      <x:c r="AA75" s="40">
        <x:f>IF($B75="","","T"&amp;ROUNDUP(MONTH($B75)/3,0))</x:f>
      </x:c>
      <x:c r="AB75" s="33" t="n"/>
    </x:row>
    <x:row r="76" ht="22" customHeight="1">
      <x:c r="A76" s="30">
        <x:f>IF($C76="","","FP-"&amp;TEXT(ROW()-16,"0000"))</x:f>
      </x:c>
      <x:c r="B76" s="31" t="n"/>
      <x:c r="C76" s="32" t="n"/>
      <x:c r="D76" s="32" t="n"/>
      <x:c r="E76" s="32" t="n"/>
      <x:c r="F76" s="33" t="n"/>
      <x:c r="G76" s="34" t="n"/>
      <x:c r="H76" s="35" t="n"/>
      <x:c r="I76" s="36">
        <x:f>IF($G76="","",ROUND($G76*$H76,2))</x:f>
      </x:c>
      <x:c r="J76" s="35" t="n"/>
      <x:c r="K76" s="36">
        <x:f>IF($G76="","",ROUND($G76*$J76,2))</x:f>
      </x:c>
      <x:c r="L76" s="36">
        <x:f>IF($G76="","",ROUND($G76+$I76-$K76,2))</x:f>
      </x:c>
      <x:c r="M76" s="34" t="n"/>
      <x:c r="N76" s="36">
        <x:f>IF($L76="","",ROUND($L76-$M76,2))</x:f>
      </x:c>
      <x:c r="O76" s="31" t="n"/>
      <x:c r="P76" s="37">
        <x:f>IF($O76="","",IF($N76&lt;=0.01,0,$O76-TODAY()))</x:f>
      </x:c>
      <x:c r="Q76" s="30">
        <x:f>IF($C76="","",IF($X76="Bloqueada","Incidencia",IF($N76&lt;=0.01,"Pagada",IF(OR($X76="",$X76="Pendiente"),"Pendiente aprobación",IF($O76&lt;TODAY(),"Vencida",IF($O76&lt;=TODAY()+7,"Programada","Pendiente"))))))</x:f>
      </x:c>
      <x:c r="R76" s="31" t="n"/>
      <x:c r="S76" s="32" t="n"/>
      <x:c r="T76" s="32" t="n"/>
      <x:c r="U76" s="32" t="n"/>
      <x:c r="V76" s="32" t="n"/>
      <x:c r="W76" s="38" t="n"/>
      <x:c r="X76" s="32" t="n"/>
      <x:c r="Y76" s="39">
        <x:f>IF($C76="","",IF($Q76="Pagada","OK",IF($Q76="Incidencia","Revisar documentación",IF($Q76="Pendiente aprobación","Falta aprobar",IF($Q76="Vencida","Vencida "&amp;ABS($P76)&amp;" días",IF($Q76="Programada","Vence en "&amp;$P76&amp;" días","En plazo"))))))</x:f>
      </x:c>
      <x:c r="Z76" s="40">
        <x:f>IF($B76="","",CHOOSE(MONTH(B76),"enero","febrero","marzo","abril","mayo","junio","julio","agosto","septiembre","octubre","noviembre","diciembre"))</x:f>
      </x:c>
      <x:c r="AA76" s="40">
        <x:f>IF($B76="","","T"&amp;ROUNDUP(MONTH($B76)/3,0))</x:f>
      </x:c>
      <x:c r="AB76" s="33" t="n"/>
    </x:row>
    <x:row r="77" ht="22" customHeight="1">
      <x:c r="A77" s="30">
        <x:f>IF($C77="","","FP-"&amp;TEXT(ROW()-16,"0000"))</x:f>
      </x:c>
      <x:c r="B77" s="31" t="n"/>
      <x:c r="C77" s="32" t="n"/>
      <x:c r="D77" s="32" t="n"/>
      <x:c r="E77" s="32" t="n"/>
      <x:c r="F77" s="33" t="n"/>
      <x:c r="G77" s="34" t="n"/>
      <x:c r="H77" s="35" t="n"/>
      <x:c r="I77" s="36">
        <x:f>IF($G77="","",ROUND($G77*$H77,2))</x:f>
      </x:c>
      <x:c r="J77" s="35" t="n"/>
      <x:c r="K77" s="36">
        <x:f>IF($G77="","",ROUND($G77*$J77,2))</x:f>
      </x:c>
      <x:c r="L77" s="36">
        <x:f>IF($G77="","",ROUND($G77+$I77-$K77,2))</x:f>
      </x:c>
      <x:c r="M77" s="34" t="n"/>
      <x:c r="N77" s="36">
        <x:f>IF($L77="","",ROUND($L77-$M77,2))</x:f>
      </x:c>
      <x:c r="O77" s="31" t="n"/>
      <x:c r="P77" s="37">
        <x:f>IF($O77="","",IF($N77&lt;=0.01,0,$O77-TODAY()))</x:f>
      </x:c>
      <x:c r="Q77" s="30">
        <x:f>IF($C77="","",IF($X77="Bloqueada","Incidencia",IF($N77&lt;=0.01,"Pagada",IF(OR($X77="",$X77="Pendiente"),"Pendiente aprobación",IF($O77&lt;TODAY(),"Vencida",IF($O77&lt;=TODAY()+7,"Programada","Pendiente"))))))</x:f>
      </x:c>
      <x:c r="R77" s="31" t="n"/>
      <x:c r="S77" s="32" t="n"/>
      <x:c r="T77" s="32" t="n"/>
      <x:c r="U77" s="32" t="n"/>
      <x:c r="V77" s="32" t="n"/>
      <x:c r="W77" s="38" t="n"/>
      <x:c r="X77" s="32" t="n"/>
      <x:c r="Y77" s="39">
        <x:f>IF($C77="","",IF($Q77="Pagada","OK",IF($Q77="Incidencia","Revisar documentación",IF($Q77="Pendiente aprobación","Falta aprobar",IF($Q77="Vencida","Vencida "&amp;ABS($P77)&amp;" días",IF($Q77="Programada","Vence en "&amp;$P77&amp;" días","En plazo"))))))</x:f>
      </x:c>
      <x:c r="Z77" s="40">
        <x:f>IF($B77="","",CHOOSE(MONTH(B77),"enero","febrero","marzo","abril","mayo","junio","julio","agosto","septiembre","octubre","noviembre","diciembre"))</x:f>
      </x:c>
      <x:c r="AA77" s="40">
        <x:f>IF($B77="","","T"&amp;ROUNDUP(MONTH($B77)/3,0))</x:f>
      </x:c>
      <x:c r="AB77" s="33" t="n"/>
    </x:row>
    <x:row r="78" ht="22" customHeight="1">
      <x:c r="A78" s="30">
        <x:f>IF($C78="","","FP-"&amp;TEXT(ROW()-16,"0000"))</x:f>
      </x:c>
      <x:c r="B78" s="31" t="n"/>
      <x:c r="C78" s="32" t="n"/>
      <x:c r="D78" s="32" t="n"/>
      <x:c r="E78" s="32" t="n"/>
      <x:c r="F78" s="33" t="n"/>
      <x:c r="G78" s="34" t="n"/>
      <x:c r="H78" s="35" t="n"/>
      <x:c r="I78" s="36">
        <x:f>IF($G78="","",ROUND($G78*$H78,2))</x:f>
      </x:c>
      <x:c r="J78" s="35" t="n"/>
      <x:c r="K78" s="36">
        <x:f>IF($G78="","",ROUND($G78*$J78,2))</x:f>
      </x:c>
      <x:c r="L78" s="36">
        <x:f>IF($G78="","",ROUND($G78+$I78-$K78,2))</x:f>
      </x:c>
      <x:c r="M78" s="34" t="n"/>
      <x:c r="N78" s="36">
        <x:f>IF($L78="","",ROUND($L78-$M78,2))</x:f>
      </x:c>
      <x:c r="O78" s="31" t="n"/>
      <x:c r="P78" s="37">
        <x:f>IF($O78="","",IF($N78&lt;=0.01,0,$O78-TODAY()))</x:f>
      </x:c>
      <x:c r="Q78" s="30">
        <x:f>IF($C78="","",IF($X78="Bloqueada","Incidencia",IF($N78&lt;=0.01,"Pagada",IF(OR($X78="",$X78="Pendiente"),"Pendiente aprobación",IF($O78&lt;TODAY(),"Vencida",IF($O78&lt;=TODAY()+7,"Programada","Pendiente"))))))</x:f>
      </x:c>
      <x:c r="R78" s="31" t="n"/>
      <x:c r="S78" s="32" t="n"/>
      <x:c r="T78" s="32" t="n"/>
      <x:c r="U78" s="32" t="n"/>
      <x:c r="V78" s="32" t="n"/>
      <x:c r="W78" s="38" t="n"/>
      <x:c r="X78" s="32" t="n"/>
      <x:c r="Y78" s="39">
        <x:f>IF($C78="","",IF($Q78="Pagada","OK",IF($Q78="Incidencia","Revisar documentación",IF($Q78="Pendiente aprobación","Falta aprobar",IF($Q78="Vencida","Vencida "&amp;ABS($P78)&amp;" días",IF($Q78="Programada","Vence en "&amp;$P78&amp;" días","En plazo"))))))</x:f>
      </x:c>
      <x:c r="Z78" s="40">
        <x:f>IF($B78="","",CHOOSE(MONTH(B78),"enero","febrero","marzo","abril","mayo","junio","julio","agosto","septiembre","octubre","noviembre","diciembre"))</x:f>
      </x:c>
      <x:c r="AA78" s="40">
        <x:f>IF($B78="","","T"&amp;ROUNDUP(MONTH($B78)/3,0))</x:f>
      </x:c>
      <x:c r="AB78" s="33" t="n"/>
    </x:row>
    <x:row r="79" ht="22" customHeight="1">
      <x:c r="A79" s="30">
        <x:f>IF($C79="","","FP-"&amp;TEXT(ROW()-16,"0000"))</x:f>
      </x:c>
      <x:c r="B79" s="31" t="n"/>
      <x:c r="C79" s="32" t="n"/>
      <x:c r="D79" s="32" t="n"/>
      <x:c r="E79" s="32" t="n"/>
      <x:c r="F79" s="33" t="n"/>
      <x:c r="G79" s="34" t="n"/>
      <x:c r="H79" s="35" t="n"/>
      <x:c r="I79" s="36">
        <x:f>IF($G79="","",ROUND($G79*$H79,2))</x:f>
      </x:c>
      <x:c r="J79" s="35" t="n"/>
      <x:c r="K79" s="36">
        <x:f>IF($G79="","",ROUND($G79*$J79,2))</x:f>
      </x:c>
      <x:c r="L79" s="36">
        <x:f>IF($G79="","",ROUND($G79+$I79-$K79,2))</x:f>
      </x:c>
      <x:c r="M79" s="34" t="n"/>
      <x:c r="N79" s="36">
        <x:f>IF($L79="","",ROUND($L79-$M79,2))</x:f>
      </x:c>
      <x:c r="O79" s="31" t="n"/>
      <x:c r="P79" s="37">
        <x:f>IF($O79="","",IF($N79&lt;=0.01,0,$O79-TODAY()))</x:f>
      </x:c>
      <x:c r="Q79" s="30">
        <x:f>IF($C79="","",IF($X79="Bloqueada","Incidencia",IF($N79&lt;=0.01,"Pagada",IF(OR($X79="",$X79="Pendiente"),"Pendiente aprobación",IF($O79&lt;TODAY(),"Vencida",IF($O79&lt;=TODAY()+7,"Programada","Pendiente"))))))</x:f>
      </x:c>
      <x:c r="R79" s="31" t="n"/>
      <x:c r="S79" s="32" t="n"/>
      <x:c r="T79" s="32" t="n"/>
      <x:c r="U79" s="32" t="n"/>
      <x:c r="V79" s="32" t="n"/>
      <x:c r="W79" s="38" t="n"/>
      <x:c r="X79" s="32" t="n"/>
      <x:c r="Y79" s="39">
        <x:f>IF($C79="","",IF($Q79="Pagada","OK",IF($Q79="Incidencia","Revisar documentación",IF($Q79="Pendiente aprobación","Falta aprobar",IF($Q79="Vencida","Vencida "&amp;ABS($P79)&amp;" días",IF($Q79="Programada","Vence en "&amp;$P79&amp;" días","En plazo"))))))</x:f>
      </x:c>
      <x:c r="Z79" s="40">
        <x:f>IF($B79="","",CHOOSE(MONTH(B79),"enero","febrero","marzo","abril","mayo","junio","julio","agosto","septiembre","octubre","noviembre","diciembre"))</x:f>
      </x:c>
      <x:c r="AA79" s="40">
        <x:f>IF($B79="","","T"&amp;ROUNDUP(MONTH($B79)/3,0))</x:f>
      </x:c>
      <x:c r="AB79" s="33" t="n"/>
    </x:row>
    <x:row r="80" ht="22" customHeight="1">
      <x:c r="A80" s="30">
        <x:f>IF($C80="","","FP-"&amp;TEXT(ROW()-16,"0000"))</x:f>
      </x:c>
      <x:c r="B80" s="31" t="n"/>
      <x:c r="C80" s="32" t="n"/>
      <x:c r="D80" s="32" t="n"/>
      <x:c r="E80" s="32" t="n"/>
      <x:c r="F80" s="33" t="n"/>
      <x:c r="G80" s="34" t="n"/>
      <x:c r="H80" s="35" t="n"/>
      <x:c r="I80" s="36">
        <x:f>IF($G80="","",ROUND($G80*$H80,2))</x:f>
      </x:c>
      <x:c r="J80" s="35" t="n"/>
      <x:c r="K80" s="36">
        <x:f>IF($G80="","",ROUND($G80*$J80,2))</x:f>
      </x:c>
      <x:c r="L80" s="36">
        <x:f>IF($G80="","",ROUND($G80+$I80-$K80,2))</x:f>
      </x:c>
      <x:c r="M80" s="34" t="n"/>
      <x:c r="N80" s="36">
        <x:f>IF($L80="","",ROUND($L80-$M80,2))</x:f>
      </x:c>
      <x:c r="O80" s="31" t="n"/>
      <x:c r="P80" s="37">
        <x:f>IF($O80="","",IF($N80&lt;=0.01,0,$O80-TODAY()))</x:f>
      </x:c>
      <x:c r="Q80" s="30">
        <x:f>IF($C80="","",IF($X80="Bloqueada","Incidencia",IF($N80&lt;=0.01,"Pagada",IF(OR($X80="",$X80="Pendiente"),"Pendiente aprobación",IF($O80&lt;TODAY(),"Vencida",IF($O80&lt;=TODAY()+7,"Programada","Pendiente"))))))</x:f>
      </x:c>
      <x:c r="R80" s="31" t="n"/>
      <x:c r="S80" s="32" t="n"/>
      <x:c r="T80" s="32" t="n"/>
      <x:c r="U80" s="32" t="n"/>
      <x:c r="V80" s="32" t="n"/>
      <x:c r="W80" s="38" t="n"/>
      <x:c r="X80" s="32" t="n"/>
      <x:c r="Y80" s="39">
        <x:f>IF($C80="","",IF($Q80="Pagada","OK",IF($Q80="Incidencia","Revisar documentación",IF($Q80="Pendiente aprobación","Falta aprobar",IF($Q80="Vencida","Vencida "&amp;ABS($P80)&amp;" días",IF($Q80="Programada","Vence en "&amp;$P80&amp;" días","En plazo"))))))</x:f>
      </x:c>
      <x:c r="Z80" s="40">
        <x:f>IF($B80="","",CHOOSE(MONTH(B80),"enero","febrero","marzo","abril","mayo","junio","julio","agosto","septiembre","octubre","noviembre","diciembre"))</x:f>
      </x:c>
      <x:c r="AA80" s="40">
        <x:f>IF($B80="","","T"&amp;ROUNDUP(MONTH($B80)/3,0))</x:f>
      </x:c>
      <x:c r="AB80" s="33" t="n"/>
    </x:row>
    <x:row r="81" ht="22" customHeight="1">
      <x:c r="A81" s="30">
        <x:f>IF($C81="","","FP-"&amp;TEXT(ROW()-16,"0000"))</x:f>
      </x:c>
      <x:c r="B81" s="31" t="n"/>
      <x:c r="C81" s="32" t="n"/>
      <x:c r="D81" s="32" t="n"/>
      <x:c r="E81" s="32" t="n"/>
      <x:c r="F81" s="33" t="n"/>
      <x:c r="G81" s="34" t="n"/>
      <x:c r="H81" s="35" t="n"/>
      <x:c r="I81" s="36">
        <x:f>IF($G81="","",ROUND($G81*$H81,2))</x:f>
      </x:c>
      <x:c r="J81" s="35" t="n"/>
      <x:c r="K81" s="36">
        <x:f>IF($G81="","",ROUND($G81*$J81,2))</x:f>
      </x:c>
      <x:c r="L81" s="36">
        <x:f>IF($G81="","",ROUND($G81+$I81-$K81,2))</x:f>
      </x:c>
      <x:c r="M81" s="34" t="n"/>
      <x:c r="N81" s="36">
        <x:f>IF($L81="","",ROUND($L81-$M81,2))</x:f>
      </x:c>
      <x:c r="O81" s="31" t="n"/>
      <x:c r="P81" s="37">
        <x:f>IF($O81="","",IF($N81&lt;=0.01,0,$O81-TODAY()))</x:f>
      </x:c>
      <x:c r="Q81" s="30">
        <x:f>IF($C81="","",IF($X81="Bloqueada","Incidencia",IF($N81&lt;=0.01,"Pagada",IF(OR($X81="",$X81="Pendiente"),"Pendiente aprobación",IF($O81&lt;TODAY(),"Vencida",IF($O81&lt;=TODAY()+7,"Programada","Pendiente"))))))</x:f>
      </x:c>
      <x:c r="R81" s="31" t="n"/>
      <x:c r="S81" s="32" t="n"/>
      <x:c r="T81" s="32" t="n"/>
      <x:c r="U81" s="32" t="n"/>
      <x:c r="V81" s="32" t="n"/>
      <x:c r="W81" s="38" t="n"/>
      <x:c r="X81" s="32" t="n"/>
      <x:c r="Y81" s="39">
        <x:f>IF($C81="","",IF($Q81="Pagada","OK",IF($Q81="Incidencia","Revisar documentación",IF($Q81="Pendiente aprobación","Falta aprobar",IF($Q81="Vencida","Vencida "&amp;ABS($P81)&amp;" días",IF($Q81="Programada","Vence en "&amp;$P81&amp;" días","En plazo"))))))</x:f>
      </x:c>
      <x:c r="Z81" s="40">
        <x:f>IF($B81="","",CHOOSE(MONTH(B81),"enero","febrero","marzo","abril","mayo","junio","julio","agosto","septiembre","octubre","noviembre","diciembre"))</x:f>
      </x:c>
      <x:c r="AA81" s="40">
        <x:f>IF($B81="","","T"&amp;ROUNDUP(MONTH($B81)/3,0))</x:f>
      </x:c>
      <x:c r="AB81" s="33" t="n"/>
    </x:row>
    <x:row r="82" ht="22" customHeight="1">
      <x:c r="A82" s="30">
        <x:f>IF($C82="","","FP-"&amp;TEXT(ROW()-16,"0000"))</x:f>
      </x:c>
      <x:c r="B82" s="31" t="n"/>
      <x:c r="C82" s="32" t="n"/>
      <x:c r="D82" s="32" t="n"/>
      <x:c r="E82" s="32" t="n"/>
      <x:c r="F82" s="33" t="n"/>
      <x:c r="G82" s="34" t="n"/>
      <x:c r="H82" s="35" t="n"/>
      <x:c r="I82" s="36">
        <x:f>IF($G82="","",ROUND($G82*$H82,2))</x:f>
      </x:c>
      <x:c r="J82" s="35" t="n"/>
      <x:c r="K82" s="36">
        <x:f>IF($G82="","",ROUND($G82*$J82,2))</x:f>
      </x:c>
      <x:c r="L82" s="36">
        <x:f>IF($G82="","",ROUND($G82+$I82-$K82,2))</x:f>
      </x:c>
      <x:c r="M82" s="34" t="n"/>
      <x:c r="N82" s="36">
        <x:f>IF($L82="","",ROUND($L82-$M82,2))</x:f>
      </x:c>
      <x:c r="O82" s="31" t="n"/>
      <x:c r="P82" s="37">
        <x:f>IF($O82="","",IF($N82&lt;=0.01,0,$O82-TODAY()))</x:f>
      </x:c>
      <x:c r="Q82" s="30">
        <x:f>IF($C82="","",IF($X82="Bloqueada","Incidencia",IF($N82&lt;=0.01,"Pagada",IF(OR($X82="",$X82="Pendiente"),"Pendiente aprobación",IF($O82&lt;TODAY(),"Vencida",IF($O82&lt;=TODAY()+7,"Programada","Pendiente"))))))</x:f>
      </x:c>
      <x:c r="R82" s="31" t="n"/>
      <x:c r="S82" s="32" t="n"/>
      <x:c r="T82" s="32" t="n"/>
      <x:c r="U82" s="32" t="n"/>
      <x:c r="V82" s="32" t="n"/>
      <x:c r="W82" s="38" t="n"/>
      <x:c r="X82" s="32" t="n"/>
      <x:c r="Y82" s="39">
        <x:f>IF($C82="","",IF($Q82="Pagada","OK",IF($Q82="Incidencia","Revisar documentación",IF($Q82="Pendiente aprobación","Falta aprobar",IF($Q82="Vencida","Vencida "&amp;ABS($P82)&amp;" días",IF($Q82="Programada","Vence en "&amp;$P82&amp;" días","En plazo"))))))</x:f>
      </x:c>
      <x:c r="Z82" s="40">
        <x:f>IF($B82="","",CHOOSE(MONTH(B82),"enero","febrero","marzo","abril","mayo","junio","julio","agosto","septiembre","octubre","noviembre","diciembre"))</x:f>
      </x:c>
      <x:c r="AA82" s="40">
        <x:f>IF($B82="","","T"&amp;ROUNDUP(MONTH($B82)/3,0))</x:f>
      </x:c>
      <x:c r="AB82" s="33" t="n"/>
    </x:row>
    <x:row r="83" ht="22" customHeight="1">
      <x:c r="A83" s="30">
        <x:f>IF($C83="","","FP-"&amp;TEXT(ROW()-16,"0000"))</x:f>
      </x:c>
      <x:c r="B83" s="31" t="n"/>
      <x:c r="C83" s="32" t="n"/>
      <x:c r="D83" s="32" t="n"/>
      <x:c r="E83" s="32" t="n"/>
      <x:c r="F83" s="33" t="n"/>
      <x:c r="G83" s="34" t="n"/>
      <x:c r="H83" s="35" t="n"/>
      <x:c r="I83" s="36">
        <x:f>IF($G83="","",ROUND($G83*$H83,2))</x:f>
      </x:c>
      <x:c r="J83" s="35" t="n"/>
      <x:c r="K83" s="36">
        <x:f>IF($G83="","",ROUND($G83*$J83,2))</x:f>
      </x:c>
      <x:c r="L83" s="36">
        <x:f>IF($G83="","",ROUND($G83+$I83-$K83,2))</x:f>
      </x:c>
      <x:c r="M83" s="34" t="n"/>
      <x:c r="N83" s="36">
        <x:f>IF($L83="","",ROUND($L83-$M83,2))</x:f>
      </x:c>
      <x:c r="O83" s="31" t="n"/>
      <x:c r="P83" s="37">
        <x:f>IF($O83="","",IF($N83&lt;=0.01,0,$O83-TODAY()))</x:f>
      </x:c>
      <x:c r="Q83" s="30">
        <x:f>IF($C83="","",IF($X83="Bloqueada","Incidencia",IF($N83&lt;=0.01,"Pagada",IF(OR($X83="",$X83="Pendiente"),"Pendiente aprobación",IF($O83&lt;TODAY(),"Vencida",IF($O83&lt;=TODAY()+7,"Programada","Pendiente"))))))</x:f>
      </x:c>
      <x:c r="R83" s="31" t="n"/>
      <x:c r="S83" s="32" t="n"/>
      <x:c r="T83" s="32" t="n"/>
      <x:c r="U83" s="32" t="n"/>
      <x:c r="V83" s="32" t="n"/>
      <x:c r="W83" s="38" t="n"/>
      <x:c r="X83" s="32" t="n"/>
      <x:c r="Y83" s="39">
        <x:f>IF($C83="","",IF($Q83="Pagada","OK",IF($Q83="Incidencia","Revisar documentación",IF($Q83="Pendiente aprobación","Falta aprobar",IF($Q83="Vencida","Vencida "&amp;ABS($P83)&amp;" días",IF($Q83="Programada","Vence en "&amp;$P83&amp;" días","En plazo"))))))</x:f>
      </x:c>
      <x:c r="Z83" s="40">
        <x:f>IF($B83="","",CHOOSE(MONTH(B83),"enero","febrero","marzo","abril","mayo","junio","julio","agosto","septiembre","octubre","noviembre","diciembre"))</x:f>
      </x:c>
      <x:c r="AA83" s="40">
        <x:f>IF($B83="","","T"&amp;ROUNDUP(MONTH($B83)/3,0))</x:f>
      </x:c>
      <x:c r="AB83" s="33" t="n"/>
    </x:row>
    <x:row r="84" ht="22" customHeight="1">
      <x:c r="A84" s="30">
        <x:f>IF($C84="","","FP-"&amp;TEXT(ROW()-16,"0000"))</x:f>
      </x:c>
      <x:c r="B84" s="31" t="n"/>
      <x:c r="C84" s="32" t="n"/>
      <x:c r="D84" s="32" t="n"/>
      <x:c r="E84" s="32" t="n"/>
      <x:c r="F84" s="33" t="n"/>
      <x:c r="G84" s="34" t="n"/>
      <x:c r="H84" s="35" t="n"/>
      <x:c r="I84" s="36">
        <x:f>IF($G84="","",ROUND($G84*$H84,2))</x:f>
      </x:c>
      <x:c r="J84" s="35" t="n"/>
      <x:c r="K84" s="36">
        <x:f>IF($G84="","",ROUND($G84*$J84,2))</x:f>
      </x:c>
      <x:c r="L84" s="36">
        <x:f>IF($G84="","",ROUND($G84+$I84-$K84,2))</x:f>
      </x:c>
      <x:c r="M84" s="34" t="n"/>
      <x:c r="N84" s="36">
        <x:f>IF($L84="","",ROUND($L84-$M84,2))</x:f>
      </x:c>
      <x:c r="O84" s="31" t="n"/>
      <x:c r="P84" s="37">
        <x:f>IF($O84="","",IF($N84&lt;=0.01,0,$O84-TODAY()))</x:f>
      </x:c>
      <x:c r="Q84" s="30">
        <x:f>IF($C84="","",IF($X84="Bloqueada","Incidencia",IF($N84&lt;=0.01,"Pagada",IF(OR($X84="",$X84="Pendiente"),"Pendiente aprobación",IF($O84&lt;TODAY(),"Vencida",IF($O84&lt;=TODAY()+7,"Programada","Pendiente"))))))</x:f>
      </x:c>
      <x:c r="R84" s="31" t="n"/>
      <x:c r="S84" s="32" t="n"/>
      <x:c r="T84" s="32" t="n"/>
      <x:c r="U84" s="32" t="n"/>
      <x:c r="V84" s="32" t="n"/>
      <x:c r="W84" s="38" t="n"/>
      <x:c r="X84" s="32" t="n"/>
      <x:c r="Y84" s="39">
        <x:f>IF($C84="","",IF($Q84="Pagada","OK",IF($Q84="Incidencia","Revisar documentación",IF($Q84="Pendiente aprobación","Falta aprobar",IF($Q84="Vencida","Vencida "&amp;ABS($P84)&amp;" días",IF($Q84="Programada","Vence en "&amp;$P84&amp;" días","En plazo"))))))</x:f>
      </x:c>
      <x:c r="Z84" s="40">
        <x:f>IF($B84="","",CHOOSE(MONTH(B84),"enero","febrero","marzo","abril","mayo","junio","julio","agosto","septiembre","octubre","noviembre","diciembre"))</x:f>
      </x:c>
      <x:c r="AA84" s="40">
        <x:f>IF($B84="","","T"&amp;ROUNDUP(MONTH($B84)/3,0))</x:f>
      </x:c>
      <x:c r="AB84" s="33" t="n"/>
    </x:row>
    <x:row r="85" ht="22" customHeight="1">
      <x:c r="A85" s="30">
        <x:f>IF($C85="","","FP-"&amp;TEXT(ROW()-16,"0000"))</x:f>
      </x:c>
      <x:c r="B85" s="31" t="n"/>
      <x:c r="C85" s="32" t="n"/>
      <x:c r="D85" s="32" t="n"/>
      <x:c r="E85" s="32" t="n"/>
      <x:c r="F85" s="33" t="n"/>
      <x:c r="G85" s="34" t="n"/>
      <x:c r="H85" s="35" t="n"/>
      <x:c r="I85" s="36">
        <x:f>IF($G85="","",ROUND($G85*$H85,2))</x:f>
      </x:c>
      <x:c r="J85" s="35" t="n"/>
      <x:c r="K85" s="36">
        <x:f>IF($G85="","",ROUND($G85*$J85,2))</x:f>
      </x:c>
      <x:c r="L85" s="36">
        <x:f>IF($G85="","",ROUND($G85+$I85-$K85,2))</x:f>
      </x:c>
      <x:c r="M85" s="34" t="n"/>
      <x:c r="N85" s="36">
        <x:f>IF($L85="","",ROUND($L85-$M85,2))</x:f>
      </x:c>
      <x:c r="O85" s="31" t="n"/>
      <x:c r="P85" s="37">
        <x:f>IF($O85="","",IF($N85&lt;=0.01,0,$O85-TODAY()))</x:f>
      </x:c>
      <x:c r="Q85" s="30">
        <x:f>IF($C85="","",IF($X85="Bloqueada","Incidencia",IF($N85&lt;=0.01,"Pagada",IF(OR($X85="",$X85="Pendiente"),"Pendiente aprobación",IF($O85&lt;TODAY(),"Vencida",IF($O85&lt;=TODAY()+7,"Programada","Pendiente"))))))</x:f>
      </x:c>
      <x:c r="R85" s="31" t="n"/>
      <x:c r="S85" s="32" t="n"/>
      <x:c r="T85" s="32" t="n"/>
      <x:c r="U85" s="32" t="n"/>
      <x:c r="V85" s="32" t="n"/>
      <x:c r="W85" s="38" t="n"/>
      <x:c r="X85" s="32" t="n"/>
      <x:c r="Y85" s="39">
        <x:f>IF($C85="","",IF($Q85="Pagada","OK",IF($Q85="Incidencia","Revisar documentación",IF($Q85="Pendiente aprobación","Falta aprobar",IF($Q85="Vencida","Vencida "&amp;ABS($P85)&amp;" días",IF($Q85="Programada","Vence en "&amp;$P85&amp;" días","En plazo"))))))</x:f>
      </x:c>
      <x:c r="Z85" s="40">
        <x:f>IF($B85="","",CHOOSE(MONTH(B85),"enero","febrero","marzo","abril","mayo","junio","julio","agosto","septiembre","octubre","noviembre","diciembre"))</x:f>
      </x:c>
      <x:c r="AA85" s="40">
        <x:f>IF($B85="","","T"&amp;ROUNDUP(MONTH($B85)/3,0))</x:f>
      </x:c>
      <x:c r="AB85" s="33" t="n"/>
    </x:row>
    <x:row r="86" ht="22" customHeight="1">
      <x:c r="A86" s="30">
        <x:f>IF($C86="","","FP-"&amp;TEXT(ROW()-16,"0000"))</x:f>
      </x:c>
      <x:c r="B86" s="31" t="n"/>
      <x:c r="C86" s="32" t="n"/>
      <x:c r="D86" s="32" t="n"/>
      <x:c r="E86" s="32" t="n"/>
      <x:c r="F86" s="33" t="n"/>
      <x:c r="G86" s="34" t="n"/>
      <x:c r="H86" s="35" t="n"/>
      <x:c r="I86" s="36">
        <x:f>IF($G86="","",ROUND($G86*$H86,2))</x:f>
      </x:c>
      <x:c r="J86" s="35" t="n"/>
      <x:c r="K86" s="36">
        <x:f>IF($G86="","",ROUND($G86*$J86,2))</x:f>
      </x:c>
      <x:c r="L86" s="36">
        <x:f>IF($G86="","",ROUND($G86+$I86-$K86,2))</x:f>
      </x:c>
      <x:c r="M86" s="34" t="n"/>
      <x:c r="N86" s="36">
        <x:f>IF($L86="","",ROUND($L86-$M86,2))</x:f>
      </x:c>
      <x:c r="O86" s="31" t="n"/>
      <x:c r="P86" s="37">
        <x:f>IF($O86="","",IF($N86&lt;=0.01,0,$O86-TODAY()))</x:f>
      </x:c>
      <x:c r="Q86" s="30">
        <x:f>IF($C86="","",IF($X86="Bloqueada","Incidencia",IF($N86&lt;=0.01,"Pagada",IF(OR($X86="",$X86="Pendiente"),"Pendiente aprobación",IF($O86&lt;TODAY(),"Vencida",IF($O86&lt;=TODAY()+7,"Programada","Pendiente"))))))</x:f>
      </x:c>
      <x:c r="R86" s="31" t="n"/>
      <x:c r="S86" s="32" t="n"/>
      <x:c r="T86" s="32" t="n"/>
      <x:c r="U86" s="32" t="n"/>
      <x:c r="V86" s="32" t="n"/>
      <x:c r="W86" s="38" t="n"/>
      <x:c r="X86" s="32" t="n"/>
      <x:c r="Y86" s="39">
        <x:f>IF($C86="","",IF($Q86="Pagada","OK",IF($Q86="Incidencia","Revisar documentación",IF($Q86="Pendiente aprobación","Falta aprobar",IF($Q86="Vencida","Vencida "&amp;ABS($P86)&amp;" días",IF($Q86="Programada","Vence en "&amp;$P86&amp;" días","En plazo"))))))</x:f>
      </x:c>
      <x:c r="Z86" s="40">
        <x:f>IF($B86="","",CHOOSE(MONTH(B86),"enero","febrero","marzo","abril","mayo","junio","julio","agosto","septiembre","octubre","noviembre","diciembre"))</x:f>
      </x:c>
      <x:c r="AA86" s="40">
        <x:f>IF($B86="","","T"&amp;ROUNDUP(MONTH($B86)/3,0))</x:f>
      </x:c>
      <x:c r="AB86" s="33" t="n"/>
    </x:row>
    <x:row r="87" ht="22" customHeight="1">
      <x:c r="A87" s="30">
        <x:f>IF($C87="","","FP-"&amp;TEXT(ROW()-16,"0000"))</x:f>
      </x:c>
      <x:c r="B87" s="31" t="n"/>
      <x:c r="C87" s="32" t="n"/>
      <x:c r="D87" s="32" t="n"/>
      <x:c r="E87" s="32" t="n"/>
      <x:c r="F87" s="33" t="n"/>
      <x:c r="G87" s="34" t="n"/>
      <x:c r="H87" s="35" t="n"/>
      <x:c r="I87" s="36">
        <x:f>IF($G87="","",ROUND($G87*$H87,2))</x:f>
      </x:c>
      <x:c r="J87" s="35" t="n"/>
      <x:c r="K87" s="36">
        <x:f>IF($G87="","",ROUND($G87*$J87,2))</x:f>
      </x:c>
      <x:c r="L87" s="36">
        <x:f>IF($G87="","",ROUND($G87+$I87-$K87,2))</x:f>
      </x:c>
      <x:c r="M87" s="34" t="n"/>
      <x:c r="N87" s="36">
        <x:f>IF($L87="","",ROUND($L87-$M87,2))</x:f>
      </x:c>
      <x:c r="O87" s="31" t="n"/>
      <x:c r="P87" s="37">
        <x:f>IF($O87="","",IF($N87&lt;=0.01,0,$O87-TODAY()))</x:f>
      </x:c>
      <x:c r="Q87" s="30">
        <x:f>IF($C87="","",IF($X87="Bloqueada","Incidencia",IF($N87&lt;=0.01,"Pagada",IF(OR($X87="",$X87="Pendiente"),"Pendiente aprobación",IF($O87&lt;TODAY(),"Vencida",IF($O87&lt;=TODAY()+7,"Programada","Pendiente"))))))</x:f>
      </x:c>
      <x:c r="R87" s="31" t="n"/>
      <x:c r="S87" s="32" t="n"/>
      <x:c r="T87" s="32" t="n"/>
      <x:c r="U87" s="32" t="n"/>
      <x:c r="V87" s="32" t="n"/>
      <x:c r="W87" s="38" t="n"/>
      <x:c r="X87" s="32" t="n"/>
      <x:c r="Y87" s="39">
        <x:f>IF($C87="","",IF($Q87="Pagada","OK",IF($Q87="Incidencia","Revisar documentación",IF($Q87="Pendiente aprobación","Falta aprobar",IF($Q87="Vencida","Vencida "&amp;ABS($P87)&amp;" días",IF($Q87="Programada","Vence en "&amp;$P87&amp;" días","En plazo"))))))</x:f>
      </x:c>
      <x:c r="Z87" s="40">
        <x:f>IF($B87="","",CHOOSE(MONTH(B87),"enero","febrero","marzo","abril","mayo","junio","julio","agosto","septiembre","octubre","noviembre","diciembre"))</x:f>
      </x:c>
      <x:c r="AA87" s="40">
        <x:f>IF($B87="","","T"&amp;ROUNDUP(MONTH($B87)/3,0))</x:f>
      </x:c>
      <x:c r="AB87" s="33" t="n"/>
    </x:row>
    <x:row r="88" ht="22" customHeight="1">
      <x:c r="A88" s="30">
        <x:f>IF($C88="","","FP-"&amp;TEXT(ROW()-16,"0000"))</x:f>
      </x:c>
      <x:c r="B88" s="31" t="n"/>
      <x:c r="C88" s="32" t="n"/>
      <x:c r="D88" s="32" t="n"/>
      <x:c r="E88" s="32" t="n"/>
      <x:c r="F88" s="33" t="n"/>
      <x:c r="G88" s="34" t="n"/>
      <x:c r="H88" s="35" t="n"/>
      <x:c r="I88" s="36">
        <x:f>IF($G88="","",ROUND($G88*$H88,2))</x:f>
      </x:c>
      <x:c r="J88" s="35" t="n"/>
      <x:c r="K88" s="36">
        <x:f>IF($G88="","",ROUND($G88*$J88,2))</x:f>
      </x:c>
      <x:c r="L88" s="36">
        <x:f>IF($G88="","",ROUND($G88+$I88-$K88,2))</x:f>
      </x:c>
      <x:c r="M88" s="34" t="n"/>
      <x:c r="N88" s="36">
        <x:f>IF($L88="","",ROUND($L88-$M88,2))</x:f>
      </x:c>
      <x:c r="O88" s="31" t="n"/>
      <x:c r="P88" s="37">
        <x:f>IF($O88="","",IF($N88&lt;=0.01,0,$O88-TODAY()))</x:f>
      </x:c>
      <x:c r="Q88" s="30">
        <x:f>IF($C88="","",IF($X88="Bloqueada","Incidencia",IF($N88&lt;=0.01,"Pagada",IF(OR($X88="",$X88="Pendiente"),"Pendiente aprobación",IF($O88&lt;TODAY(),"Vencida",IF($O88&lt;=TODAY()+7,"Programada","Pendiente"))))))</x:f>
      </x:c>
      <x:c r="R88" s="31" t="n"/>
      <x:c r="S88" s="32" t="n"/>
      <x:c r="T88" s="32" t="n"/>
      <x:c r="U88" s="32" t="n"/>
      <x:c r="V88" s="32" t="n"/>
      <x:c r="W88" s="38" t="n"/>
      <x:c r="X88" s="32" t="n"/>
      <x:c r="Y88" s="39">
        <x:f>IF($C88="","",IF($Q88="Pagada","OK",IF($Q88="Incidencia","Revisar documentación",IF($Q88="Pendiente aprobación","Falta aprobar",IF($Q88="Vencida","Vencida "&amp;ABS($P88)&amp;" días",IF($Q88="Programada","Vence en "&amp;$P88&amp;" días","En plazo"))))))</x:f>
      </x:c>
      <x:c r="Z88" s="40">
        <x:f>IF($B88="","",CHOOSE(MONTH(B88),"enero","febrero","marzo","abril","mayo","junio","julio","agosto","septiembre","octubre","noviembre","diciembre"))</x:f>
      </x:c>
      <x:c r="AA88" s="40">
        <x:f>IF($B88="","","T"&amp;ROUNDUP(MONTH($B88)/3,0))</x:f>
      </x:c>
      <x:c r="AB88" s="33" t="n"/>
    </x:row>
    <x:row r="89" ht="22" customHeight="1">
      <x:c r="A89" s="30">
        <x:f>IF($C89="","","FP-"&amp;TEXT(ROW()-16,"0000"))</x:f>
      </x:c>
      <x:c r="B89" s="31" t="n"/>
      <x:c r="C89" s="32" t="n"/>
      <x:c r="D89" s="32" t="n"/>
      <x:c r="E89" s="32" t="n"/>
      <x:c r="F89" s="33" t="n"/>
      <x:c r="G89" s="34" t="n"/>
      <x:c r="H89" s="35" t="n"/>
      <x:c r="I89" s="36">
        <x:f>IF($G89="","",ROUND($G89*$H89,2))</x:f>
      </x:c>
      <x:c r="J89" s="35" t="n"/>
      <x:c r="K89" s="36">
        <x:f>IF($G89="","",ROUND($G89*$J89,2))</x:f>
      </x:c>
      <x:c r="L89" s="36">
        <x:f>IF($G89="","",ROUND($G89+$I89-$K89,2))</x:f>
      </x:c>
      <x:c r="M89" s="34" t="n"/>
      <x:c r="N89" s="36">
        <x:f>IF($L89="","",ROUND($L89-$M89,2))</x:f>
      </x:c>
      <x:c r="O89" s="31" t="n"/>
      <x:c r="P89" s="37">
        <x:f>IF($O89="","",IF($N89&lt;=0.01,0,$O89-TODAY()))</x:f>
      </x:c>
      <x:c r="Q89" s="30">
        <x:f>IF($C89="","",IF($X89="Bloqueada","Incidencia",IF($N89&lt;=0.01,"Pagada",IF(OR($X89="",$X89="Pendiente"),"Pendiente aprobación",IF($O89&lt;TODAY(),"Vencida",IF($O89&lt;=TODAY()+7,"Programada","Pendiente"))))))</x:f>
      </x:c>
      <x:c r="R89" s="31" t="n"/>
      <x:c r="S89" s="32" t="n"/>
      <x:c r="T89" s="32" t="n"/>
      <x:c r="U89" s="32" t="n"/>
      <x:c r="V89" s="32" t="n"/>
      <x:c r="W89" s="38" t="n"/>
      <x:c r="X89" s="32" t="n"/>
      <x:c r="Y89" s="39">
        <x:f>IF($C89="","",IF($Q89="Pagada","OK",IF($Q89="Incidencia","Revisar documentación",IF($Q89="Pendiente aprobación","Falta aprobar",IF($Q89="Vencida","Vencida "&amp;ABS($P89)&amp;" días",IF($Q89="Programada","Vence en "&amp;$P89&amp;" días","En plazo"))))))</x:f>
      </x:c>
      <x:c r="Z89" s="40">
        <x:f>IF($B89="","",CHOOSE(MONTH(B89),"enero","febrero","marzo","abril","mayo","junio","julio","agosto","septiembre","octubre","noviembre","diciembre"))</x:f>
      </x:c>
      <x:c r="AA89" s="40">
        <x:f>IF($B89="","","T"&amp;ROUNDUP(MONTH($B89)/3,0))</x:f>
      </x:c>
      <x:c r="AB89" s="33" t="n"/>
    </x:row>
    <x:row r="90" ht="22" customHeight="1">
      <x:c r="A90" s="30">
        <x:f>IF($C90="","","FP-"&amp;TEXT(ROW()-16,"0000"))</x:f>
      </x:c>
      <x:c r="B90" s="31" t="n"/>
      <x:c r="C90" s="32" t="n"/>
      <x:c r="D90" s="32" t="n"/>
      <x:c r="E90" s="32" t="n"/>
      <x:c r="F90" s="33" t="n"/>
      <x:c r="G90" s="34" t="n"/>
      <x:c r="H90" s="35" t="n"/>
      <x:c r="I90" s="36">
        <x:f>IF($G90="","",ROUND($G90*$H90,2))</x:f>
      </x:c>
      <x:c r="J90" s="35" t="n"/>
      <x:c r="K90" s="36">
        <x:f>IF($G90="","",ROUND($G90*$J90,2))</x:f>
      </x:c>
      <x:c r="L90" s="36">
        <x:f>IF($G90="","",ROUND($G90+$I90-$K90,2))</x:f>
      </x:c>
      <x:c r="M90" s="34" t="n"/>
      <x:c r="N90" s="36">
        <x:f>IF($L90="","",ROUND($L90-$M90,2))</x:f>
      </x:c>
      <x:c r="O90" s="31" t="n"/>
      <x:c r="P90" s="37">
        <x:f>IF($O90="","",IF($N90&lt;=0.01,0,$O90-TODAY()))</x:f>
      </x:c>
      <x:c r="Q90" s="30">
        <x:f>IF($C90="","",IF($X90="Bloqueada","Incidencia",IF($N90&lt;=0.01,"Pagada",IF(OR($X90="",$X90="Pendiente"),"Pendiente aprobación",IF($O90&lt;TODAY(),"Vencida",IF($O90&lt;=TODAY()+7,"Programada","Pendiente"))))))</x:f>
      </x:c>
      <x:c r="R90" s="31" t="n"/>
      <x:c r="S90" s="32" t="n"/>
      <x:c r="T90" s="32" t="n"/>
      <x:c r="U90" s="32" t="n"/>
      <x:c r="V90" s="32" t="n"/>
      <x:c r="W90" s="38" t="n"/>
      <x:c r="X90" s="32" t="n"/>
      <x:c r="Y90" s="39">
        <x:f>IF($C90="","",IF($Q90="Pagada","OK",IF($Q90="Incidencia","Revisar documentación",IF($Q90="Pendiente aprobación","Falta aprobar",IF($Q90="Vencida","Vencida "&amp;ABS($P90)&amp;" días",IF($Q90="Programada","Vence en "&amp;$P90&amp;" días","En plazo"))))))</x:f>
      </x:c>
      <x:c r="Z90" s="40">
        <x:f>IF($B90="","",CHOOSE(MONTH(B90),"enero","febrero","marzo","abril","mayo","junio","julio","agosto","septiembre","octubre","noviembre","diciembre"))</x:f>
      </x:c>
      <x:c r="AA90" s="40">
        <x:f>IF($B90="","","T"&amp;ROUNDUP(MONTH($B90)/3,0))</x:f>
      </x:c>
      <x:c r="AB90" s="33" t="n"/>
    </x:row>
    <x:row r="91" ht="22" customHeight="1">
      <x:c r="A91" s="30">
        <x:f>IF($C91="","","FP-"&amp;TEXT(ROW()-16,"0000"))</x:f>
      </x:c>
      <x:c r="B91" s="31" t="n"/>
      <x:c r="C91" s="32" t="n"/>
      <x:c r="D91" s="32" t="n"/>
      <x:c r="E91" s="32" t="n"/>
      <x:c r="F91" s="33" t="n"/>
      <x:c r="G91" s="34" t="n"/>
      <x:c r="H91" s="35" t="n"/>
      <x:c r="I91" s="36">
        <x:f>IF($G91="","",ROUND($G91*$H91,2))</x:f>
      </x:c>
      <x:c r="J91" s="35" t="n"/>
      <x:c r="K91" s="36">
        <x:f>IF($G91="","",ROUND($G91*$J91,2))</x:f>
      </x:c>
      <x:c r="L91" s="36">
        <x:f>IF($G91="","",ROUND($G91+$I91-$K91,2))</x:f>
      </x:c>
      <x:c r="M91" s="34" t="n"/>
      <x:c r="N91" s="36">
        <x:f>IF($L91="","",ROUND($L91-$M91,2))</x:f>
      </x:c>
      <x:c r="O91" s="31" t="n"/>
      <x:c r="P91" s="37">
        <x:f>IF($O91="","",IF($N91&lt;=0.01,0,$O91-TODAY()))</x:f>
      </x:c>
      <x:c r="Q91" s="30">
        <x:f>IF($C91="","",IF($X91="Bloqueada","Incidencia",IF($N91&lt;=0.01,"Pagada",IF(OR($X91="",$X91="Pendiente"),"Pendiente aprobación",IF($O91&lt;TODAY(),"Vencida",IF($O91&lt;=TODAY()+7,"Programada","Pendiente"))))))</x:f>
      </x:c>
      <x:c r="R91" s="31" t="n"/>
      <x:c r="S91" s="32" t="n"/>
      <x:c r="T91" s="32" t="n"/>
      <x:c r="U91" s="32" t="n"/>
      <x:c r="V91" s="32" t="n"/>
      <x:c r="W91" s="38" t="n"/>
      <x:c r="X91" s="32" t="n"/>
      <x:c r="Y91" s="39">
        <x:f>IF($C91="","",IF($Q91="Pagada","OK",IF($Q91="Incidencia","Revisar documentación",IF($Q91="Pendiente aprobación","Falta aprobar",IF($Q91="Vencida","Vencida "&amp;ABS($P91)&amp;" días",IF($Q91="Programada","Vence en "&amp;$P91&amp;" días","En plazo"))))))</x:f>
      </x:c>
      <x:c r="Z91" s="40">
        <x:f>IF($B91="","",CHOOSE(MONTH(B91),"enero","febrero","marzo","abril","mayo","junio","julio","agosto","septiembre","octubre","noviembre","diciembre"))</x:f>
      </x:c>
      <x:c r="AA91" s="40">
        <x:f>IF($B91="","","T"&amp;ROUNDUP(MONTH($B91)/3,0))</x:f>
      </x:c>
      <x:c r="AB91" s="33" t="n"/>
    </x:row>
    <x:row r="92" ht="22" customHeight="1">
      <x:c r="A92" s="30">
        <x:f>IF($C92="","","FP-"&amp;TEXT(ROW()-16,"0000"))</x:f>
      </x:c>
      <x:c r="B92" s="31" t="n"/>
      <x:c r="C92" s="32" t="n"/>
      <x:c r="D92" s="32" t="n"/>
      <x:c r="E92" s="32" t="n"/>
      <x:c r="F92" s="33" t="n"/>
      <x:c r="G92" s="34" t="n"/>
      <x:c r="H92" s="35" t="n"/>
      <x:c r="I92" s="36">
        <x:f>IF($G92="","",ROUND($G92*$H92,2))</x:f>
      </x:c>
      <x:c r="J92" s="35" t="n"/>
      <x:c r="K92" s="36">
        <x:f>IF($G92="","",ROUND($G92*$J92,2))</x:f>
      </x:c>
      <x:c r="L92" s="36">
        <x:f>IF($G92="","",ROUND($G92+$I92-$K92,2))</x:f>
      </x:c>
      <x:c r="M92" s="34" t="n"/>
      <x:c r="N92" s="36">
        <x:f>IF($L92="","",ROUND($L92-$M92,2))</x:f>
      </x:c>
      <x:c r="O92" s="31" t="n"/>
      <x:c r="P92" s="37">
        <x:f>IF($O92="","",IF($N92&lt;=0.01,0,$O92-TODAY()))</x:f>
      </x:c>
      <x:c r="Q92" s="30">
        <x:f>IF($C92="","",IF($X92="Bloqueada","Incidencia",IF($N92&lt;=0.01,"Pagada",IF(OR($X92="",$X92="Pendiente"),"Pendiente aprobación",IF($O92&lt;TODAY(),"Vencida",IF($O92&lt;=TODAY()+7,"Programada","Pendiente"))))))</x:f>
      </x:c>
      <x:c r="R92" s="31" t="n"/>
      <x:c r="S92" s="32" t="n"/>
      <x:c r="T92" s="32" t="n"/>
      <x:c r="U92" s="32" t="n"/>
      <x:c r="V92" s="32" t="n"/>
      <x:c r="W92" s="38" t="n"/>
      <x:c r="X92" s="32" t="n"/>
      <x:c r="Y92" s="39">
        <x:f>IF($C92="","",IF($Q92="Pagada","OK",IF($Q92="Incidencia","Revisar documentación",IF($Q92="Pendiente aprobación","Falta aprobar",IF($Q92="Vencida","Vencida "&amp;ABS($P92)&amp;" días",IF($Q92="Programada","Vence en "&amp;$P92&amp;" días","En plazo"))))))</x:f>
      </x:c>
      <x:c r="Z92" s="40">
        <x:f>IF($B92="","",CHOOSE(MONTH(B92),"enero","febrero","marzo","abril","mayo","junio","julio","agosto","septiembre","octubre","noviembre","diciembre"))</x:f>
      </x:c>
      <x:c r="AA92" s="40">
        <x:f>IF($B92="","","T"&amp;ROUNDUP(MONTH($B92)/3,0))</x:f>
      </x:c>
      <x:c r="AB92" s="33" t="n"/>
    </x:row>
    <x:row r="93" ht="22" customHeight="1">
      <x:c r="A93" s="30">
        <x:f>IF($C93="","","FP-"&amp;TEXT(ROW()-16,"0000"))</x:f>
      </x:c>
      <x:c r="B93" s="31" t="n"/>
      <x:c r="C93" s="32" t="n"/>
      <x:c r="D93" s="32" t="n"/>
      <x:c r="E93" s="32" t="n"/>
      <x:c r="F93" s="33" t="n"/>
      <x:c r="G93" s="34" t="n"/>
      <x:c r="H93" s="35" t="n"/>
      <x:c r="I93" s="36">
        <x:f>IF($G93="","",ROUND($G93*$H93,2))</x:f>
      </x:c>
      <x:c r="J93" s="35" t="n"/>
      <x:c r="K93" s="36">
        <x:f>IF($G93="","",ROUND($G93*$J93,2))</x:f>
      </x:c>
      <x:c r="L93" s="36">
        <x:f>IF($G93="","",ROUND($G93+$I93-$K93,2))</x:f>
      </x:c>
      <x:c r="M93" s="34" t="n"/>
      <x:c r="N93" s="36">
        <x:f>IF($L93="","",ROUND($L93-$M93,2))</x:f>
      </x:c>
      <x:c r="O93" s="31" t="n"/>
      <x:c r="P93" s="37">
        <x:f>IF($O93="","",IF($N93&lt;=0.01,0,$O93-TODAY()))</x:f>
      </x:c>
      <x:c r="Q93" s="30">
        <x:f>IF($C93="","",IF($X93="Bloqueada","Incidencia",IF($N93&lt;=0.01,"Pagada",IF(OR($X93="",$X93="Pendiente"),"Pendiente aprobación",IF($O93&lt;TODAY(),"Vencida",IF($O93&lt;=TODAY()+7,"Programada","Pendiente"))))))</x:f>
      </x:c>
      <x:c r="R93" s="31" t="n"/>
      <x:c r="S93" s="32" t="n"/>
      <x:c r="T93" s="32" t="n"/>
      <x:c r="U93" s="32" t="n"/>
      <x:c r="V93" s="32" t="n"/>
      <x:c r="W93" s="38" t="n"/>
      <x:c r="X93" s="32" t="n"/>
      <x:c r="Y93" s="39">
        <x:f>IF($C93="","",IF($Q93="Pagada","OK",IF($Q93="Incidencia","Revisar documentación",IF($Q93="Pendiente aprobación","Falta aprobar",IF($Q93="Vencida","Vencida "&amp;ABS($P93)&amp;" días",IF($Q93="Programada","Vence en "&amp;$P93&amp;" días","En plazo"))))))</x:f>
      </x:c>
      <x:c r="Z93" s="40">
        <x:f>IF($B93="","",CHOOSE(MONTH(B93),"enero","febrero","marzo","abril","mayo","junio","julio","agosto","septiembre","octubre","noviembre","diciembre"))</x:f>
      </x:c>
      <x:c r="AA93" s="40">
        <x:f>IF($B93="","","T"&amp;ROUNDUP(MONTH($B93)/3,0))</x:f>
      </x:c>
      <x:c r="AB93" s="33" t="n"/>
    </x:row>
    <x:row r="94" ht="22" customHeight="1">
      <x:c r="A94" s="30">
        <x:f>IF($C94="","","FP-"&amp;TEXT(ROW()-16,"0000"))</x:f>
      </x:c>
      <x:c r="B94" s="31" t="n"/>
      <x:c r="C94" s="32" t="n"/>
      <x:c r="D94" s="32" t="n"/>
      <x:c r="E94" s="32" t="n"/>
      <x:c r="F94" s="33" t="n"/>
      <x:c r="G94" s="34" t="n"/>
      <x:c r="H94" s="35" t="n"/>
      <x:c r="I94" s="36">
        <x:f>IF($G94="","",ROUND($G94*$H94,2))</x:f>
      </x:c>
      <x:c r="J94" s="35" t="n"/>
      <x:c r="K94" s="36">
        <x:f>IF($G94="","",ROUND($G94*$J94,2))</x:f>
      </x:c>
      <x:c r="L94" s="36">
        <x:f>IF($G94="","",ROUND($G94+$I94-$K94,2))</x:f>
      </x:c>
      <x:c r="M94" s="34" t="n"/>
      <x:c r="N94" s="36">
        <x:f>IF($L94="","",ROUND($L94-$M94,2))</x:f>
      </x:c>
      <x:c r="O94" s="31" t="n"/>
      <x:c r="P94" s="37">
        <x:f>IF($O94="","",IF($N94&lt;=0.01,0,$O94-TODAY()))</x:f>
      </x:c>
      <x:c r="Q94" s="30">
        <x:f>IF($C94="","",IF($X94="Bloqueada","Incidencia",IF($N94&lt;=0.01,"Pagada",IF(OR($X94="",$X94="Pendiente"),"Pendiente aprobación",IF($O94&lt;TODAY(),"Vencida",IF($O94&lt;=TODAY()+7,"Programada","Pendiente"))))))</x:f>
      </x:c>
      <x:c r="R94" s="31" t="n"/>
      <x:c r="S94" s="32" t="n"/>
      <x:c r="T94" s="32" t="n"/>
      <x:c r="U94" s="32" t="n"/>
      <x:c r="V94" s="32" t="n"/>
      <x:c r="W94" s="38" t="n"/>
      <x:c r="X94" s="32" t="n"/>
      <x:c r="Y94" s="39">
        <x:f>IF($C94="","",IF($Q94="Pagada","OK",IF($Q94="Incidencia","Revisar documentación",IF($Q94="Pendiente aprobación","Falta aprobar",IF($Q94="Vencida","Vencida "&amp;ABS($P94)&amp;" días",IF($Q94="Programada","Vence en "&amp;$P94&amp;" días","En plazo"))))))</x:f>
      </x:c>
      <x:c r="Z94" s="40">
        <x:f>IF($B94="","",CHOOSE(MONTH(B94),"enero","febrero","marzo","abril","mayo","junio","julio","agosto","septiembre","octubre","noviembre","diciembre"))</x:f>
      </x:c>
      <x:c r="AA94" s="40">
        <x:f>IF($B94="","","T"&amp;ROUNDUP(MONTH($B94)/3,0))</x:f>
      </x:c>
      <x:c r="AB94" s="33" t="n"/>
    </x:row>
    <x:row r="95" ht="22" customHeight="1">
      <x:c r="A95" s="30">
        <x:f>IF($C95="","","FP-"&amp;TEXT(ROW()-16,"0000"))</x:f>
      </x:c>
      <x:c r="B95" s="31" t="n"/>
      <x:c r="C95" s="32" t="n"/>
      <x:c r="D95" s="32" t="n"/>
      <x:c r="E95" s="32" t="n"/>
      <x:c r="F95" s="33" t="n"/>
      <x:c r="G95" s="34" t="n"/>
      <x:c r="H95" s="35" t="n"/>
      <x:c r="I95" s="36">
        <x:f>IF($G95="","",ROUND($G95*$H95,2))</x:f>
      </x:c>
      <x:c r="J95" s="35" t="n"/>
      <x:c r="K95" s="36">
        <x:f>IF($G95="","",ROUND($G95*$J95,2))</x:f>
      </x:c>
      <x:c r="L95" s="36">
        <x:f>IF($G95="","",ROUND($G95+$I95-$K95,2))</x:f>
      </x:c>
      <x:c r="M95" s="34" t="n"/>
      <x:c r="N95" s="36">
        <x:f>IF($L95="","",ROUND($L95-$M95,2))</x:f>
      </x:c>
      <x:c r="O95" s="31" t="n"/>
      <x:c r="P95" s="37">
        <x:f>IF($O95="","",IF($N95&lt;=0.01,0,$O95-TODAY()))</x:f>
      </x:c>
      <x:c r="Q95" s="30">
        <x:f>IF($C95="","",IF($X95="Bloqueada","Incidencia",IF($N95&lt;=0.01,"Pagada",IF(OR($X95="",$X95="Pendiente"),"Pendiente aprobación",IF($O95&lt;TODAY(),"Vencida",IF($O95&lt;=TODAY()+7,"Programada","Pendiente"))))))</x:f>
      </x:c>
      <x:c r="R95" s="31" t="n"/>
      <x:c r="S95" s="32" t="n"/>
      <x:c r="T95" s="32" t="n"/>
      <x:c r="U95" s="32" t="n"/>
      <x:c r="V95" s="32" t="n"/>
      <x:c r="W95" s="38" t="n"/>
      <x:c r="X95" s="32" t="n"/>
      <x:c r="Y95" s="39">
        <x:f>IF($C95="","",IF($Q95="Pagada","OK",IF($Q95="Incidencia","Revisar documentación",IF($Q95="Pendiente aprobación","Falta aprobar",IF($Q95="Vencida","Vencida "&amp;ABS($P95)&amp;" días",IF($Q95="Programada","Vence en "&amp;$P95&amp;" días","En plazo"))))))</x:f>
      </x:c>
      <x:c r="Z95" s="40">
        <x:f>IF($B95="","",CHOOSE(MONTH(B95),"enero","febrero","marzo","abril","mayo","junio","julio","agosto","septiembre","octubre","noviembre","diciembre"))</x:f>
      </x:c>
      <x:c r="AA95" s="40">
        <x:f>IF($B95="","","T"&amp;ROUNDUP(MONTH($B95)/3,0))</x:f>
      </x:c>
      <x:c r="AB95" s="33" t="n"/>
    </x:row>
    <x:row r="96" ht="22" customHeight="1">
      <x:c r="A96" s="30">
        <x:f>IF($C96="","","FP-"&amp;TEXT(ROW()-16,"0000"))</x:f>
      </x:c>
      <x:c r="B96" s="31" t="n"/>
      <x:c r="C96" s="32" t="n"/>
      <x:c r="D96" s="32" t="n"/>
      <x:c r="E96" s="32" t="n"/>
      <x:c r="F96" s="33" t="n"/>
      <x:c r="G96" s="34" t="n"/>
      <x:c r="H96" s="35" t="n"/>
      <x:c r="I96" s="36">
        <x:f>IF($G96="","",ROUND($G96*$H96,2))</x:f>
      </x:c>
      <x:c r="J96" s="35" t="n"/>
      <x:c r="K96" s="36">
        <x:f>IF($G96="","",ROUND($G96*$J96,2))</x:f>
      </x:c>
      <x:c r="L96" s="36">
        <x:f>IF($G96="","",ROUND($G96+$I96-$K96,2))</x:f>
      </x:c>
      <x:c r="M96" s="34" t="n"/>
      <x:c r="N96" s="36">
        <x:f>IF($L96="","",ROUND($L96-$M96,2))</x:f>
      </x:c>
      <x:c r="O96" s="31" t="n"/>
      <x:c r="P96" s="37">
        <x:f>IF($O96="","",IF($N96&lt;=0.01,0,$O96-TODAY()))</x:f>
      </x:c>
      <x:c r="Q96" s="30">
        <x:f>IF($C96="","",IF($X96="Bloqueada","Incidencia",IF($N96&lt;=0.01,"Pagada",IF(OR($X96="",$X96="Pendiente"),"Pendiente aprobación",IF($O96&lt;TODAY(),"Vencida",IF($O96&lt;=TODAY()+7,"Programada","Pendiente"))))))</x:f>
      </x:c>
      <x:c r="R96" s="31" t="n"/>
      <x:c r="S96" s="32" t="n"/>
      <x:c r="T96" s="32" t="n"/>
      <x:c r="U96" s="32" t="n"/>
      <x:c r="V96" s="32" t="n"/>
      <x:c r="W96" s="38" t="n"/>
      <x:c r="X96" s="32" t="n"/>
      <x:c r="Y96" s="39">
        <x:f>IF($C96="","",IF($Q96="Pagada","OK",IF($Q96="Incidencia","Revisar documentación",IF($Q96="Pendiente aprobación","Falta aprobar",IF($Q96="Vencida","Vencida "&amp;ABS($P96)&amp;" días",IF($Q96="Programada","Vence en "&amp;$P96&amp;" días","En plazo"))))))</x:f>
      </x:c>
      <x:c r="Z96" s="40">
        <x:f>IF($B96="","",CHOOSE(MONTH(B96),"enero","febrero","marzo","abril","mayo","junio","julio","agosto","septiembre","octubre","noviembre","diciembre"))</x:f>
      </x:c>
      <x:c r="AA96" s="40">
        <x:f>IF($B96="","","T"&amp;ROUNDUP(MONTH($B96)/3,0))</x:f>
      </x:c>
      <x:c r="AB96" s="33" t="n"/>
    </x:row>
    <x:row r="97" ht="22" customHeight="1">
      <x:c r="A97" s="30">
        <x:f>IF($C97="","","FP-"&amp;TEXT(ROW()-16,"0000"))</x:f>
      </x:c>
      <x:c r="B97" s="31" t="n"/>
      <x:c r="C97" s="32" t="n"/>
      <x:c r="D97" s="32" t="n"/>
      <x:c r="E97" s="32" t="n"/>
      <x:c r="F97" s="33" t="n"/>
      <x:c r="G97" s="34" t="n"/>
      <x:c r="H97" s="35" t="n"/>
      <x:c r="I97" s="36">
        <x:f>IF($G97="","",ROUND($G97*$H97,2))</x:f>
      </x:c>
      <x:c r="J97" s="35" t="n"/>
      <x:c r="K97" s="36">
        <x:f>IF($G97="","",ROUND($G97*$J97,2))</x:f>
      </x:c>
      <x:c r="L97" s="36">
        <x:f>IF($G97="","",ROUND($G97+$I97-$K97,2))</x:f>
      </x:c>
      <x:c r="M97" s="34" t="n"/>
      <x:c r="N97" s="36">
        <x:f>IF($L97="","",ROUND($L97-$M97,2))</x:f>
      </x:c>
      <x:c r="O97" s="31" t="n"/>
      <x:c r="P97" s="37">
        <x:f>IF($O97="","",IF($N97&lt;=0.01,0,$O97-TODAY()))</x:f>
      </x:c>
      <x:c r="Q97" s="30">
        <x:f>IF($C97="","",IF($X97="Bloqueada","Incidencia",IF($N97&lt;=0.01,"Pagada",IF(OR($X97="",$X97="Pendiente"),"Pendiente aprobación",IF($O97&lt;TODAY(),"Vencida",IF($O97&lt;=TODAY()+7,"Programada","Pendiente"))))))</x:f>
      </x:c>
      <x:c r="R97" s="31" t="n"/>
      <x:c r="S97" s="32" t="n"/>
      <x:c r="T97" s="32" t="n"/>
      <x:c r="U97" s="32" t="n"/>
      <x:c r="V97" s="32" t="n"/>
      <x:c r="W97" s="38" t="n"/>
      <x:c r="X97" s="32" t="n"/>
      <x:c r="Y97" s="39">
        <x:f>IF($C97="","",IF($Q97="Pagada","OK",IF($Q97="Incidencia","Revisar documentación",IF($Q97="Pendiente aprobación","Falta aprobar",IF($Q97="Vencida","Vencida "&amp;ABS($P97)&amp;" días",IF($Q97="Programada","Vence en "&amp;$P97&amp;" días","En plazo"))))))</x:f>
      </x:c>
      <x:c r="Z97" s="40">
        <x:f>IF($B97="","",CHOOSE(MONTH(B97),"enero","febrero","marzo","abril","mayo","junio","julio","agosto","septiembre","octubre","noviembre","diciembre"))</x:f>
      </x:c>
      <x:c r="AA97" s="40">
        <x:f>IF($B97="","","T"&amp;ROUNDUP(MONTH($B97)/3,0))</x:f>
      </x:c>
      <x:c r="AB97" s="33" t="n"/>
    </x:row>
    <x:row r="98" ht="22" customHeight="1">
      <x:c r="A98" s="30">
        <x:f>IF($C98="","","FP-"&amp;TEXT(ROW()-16,"0000"))</x:f>
      </x:c>
      <x:c r="B98" s="31" t="n"/>
      <x:c r="C98" s="32" t="n"/>
      <x:c r="D98" s="32" t="n"/>
      <x:c r="E98" s="32" t="n"/>
      <x:c r="F98" s="33" t="n"/>
      <x:c r="G98" s="34" t="n"/>
      <x:c r="H98" s="35" t="n"/>
      <x:c r="I98" s="36">
        <x:f>IF($G98="","",ROUND($G98*$H98,2))</x:f>
      </x:c>
      <x:c r="J98" s="35" t="n"/>
      <x:c r="K98" s="36">
        <x:f>IF($G98="","",ROUND($G98*$J98,2))</x:f>
      </x:c>
      <x:c r="L98" s="36">
        <x:f>IF($G98="","",ROUND($G98+$I98-$K98,2))</x:f>
      </x:c>
      <x:c r="M98" s="34" t="n"/>
      <x:c r="N98" s="36">
        <x:f>IF($L98="","",ROUND($L98-$M98,2))</x:f>
      </x:c>
      <x:c r="O98" s="31" t="n"/>
      <x:c r="P98" s="37">
        <x:f>IF($O98="","",IF($N98&lt;=0.01,0,$O98-TODAY()))</x:f>
      </x:c>
      <x:c r="Q98" s="30">
        <x:f>IF($C98="","",IF($X98="Bloqueada","Incidencia",IF($N98&lt;=0.01,"Pagada",IF(OR($X98="",$X98="Pendiente"),"Pendiente aprobación",IF($O98&lt;TODAY(),"Vencida",IF($O98&lt;=TODAY()+7,"Programada","Pendiente"))))))</x:f>
      </x:c>
      <x:c r="R98" s="31" t="n"/>
      <x:c r="S98" s="32" t="n"/>
      <x:c r="T98" s="32" t="n"/>
      <x:c r="U98" s="32" t="n"/>
      <x:c r="V98" s="32" t="n"/>
      <x:c r="W98" s="38" t="n"/>
      <x:c r="X98" s="32" t="n"/>
      <x:c r="Y98" s="39">
        <x:f>IF($C98="","",IF($Q98="Pagada","OK",IF($Q98="Incidencia","Revisar documentación",IF($Q98="Pendiente aprobación","Falta aprobar",IF($Q98="Vencida","Vencida "&amp;ABS($P98)&amp;" días",IF($Q98="Programada","Vence en "&amp;$P98&amp;" días","En plazo"))))))</x:f>
      </x:c>
      <x:c r="Z98" s="40">
        <x:f>IF($B98="","",CHOOSE(MONTH(B98),"enero","febrero","marzo","abril","mayo","junio","julio","agosto","septiembre","octubre","noviembre","diciembre"))</x:f>
      </x:c>
      <x:c r="AA98" s="40">
        <x:f>IF($B98="","","T"&amp;ROUNDUP(MONTH($B98)/3,0))</x:f>
      </x:c>
      <x:c r="AB98" s="33" t="n"/>
    </x:row>
    <x:row r="99" ht="22" customHeight="1">
      <x:c r="A99" s="30">
        <x:f>IF($C99="","","FP-"&amp;TEXT(ROW()-16,"0000"))</x:f>
      </x:c>
      <x:c r="B99" s="31" t="n"/>
      <x:c r="C99" s="32" t="n"/>
      <x:c r="D99" s="32" t="n"/>
      <x:c r="E99" s="32" t="n"/>
      <x:c r="F99" s="33" t="n"/>
      <x:c r="G99" s="34" t="n"/>
      <x:c r="H99" s="35" t="n"/>
      <x:c r="I99" s="36">
        <x:f>IF($G99="","",ROUND($G99*$H99,2))</x:f>
      </x:c>
      <x:c r="J99" s="35" t="n"/>
      <x:c r="K99" s="36">
        <x:f>IF($G99="","",ROUND($G99*$J99,2))</x:f>
      </x:c>
      <x:c r="L99" s="36">
        <x:f>IF($G99="","",ROUND($G99+$I99-$K99,2))</x:f>
      </x:c>
      <x:c r="M99" s="34" t="n"/>
      <x:c r="N99" s="36">
        <x:f>IF($L99="","",ROUND($L99-$M99,2))</x:f>
      </x:c>
      <x:c r="O99" s="31" t="n"/>
      <x:c r="P99" s="37">
        <x:f>IF($O99="","",IF($N99&lt;=0.01,0,$O99-TODAY()))</x:f>
      </x:c>
      <x:c r="Q99" s="30">
        <x:f>IF($C99="","",IF($X99="Bloqueada","Incidencia",IF($N99&lt;=0.01,"Pagada",IF(OR($X99="",$X99="Pendiente"),"Pendiente aprobación",IF($O99&lt;TODAY(),"Vencida",IF($O99&lt;=TODAY()+7,"Programada","Pendiente"))))))</x:f>
      </x:c>
      <x:c r="R99" s="31" t="n"/>
      <x:c r="S99" s="32" t="n"/>
      <x:c r="T99" s="32" t="n"/>
      <x:c r="U99" s="32" t="n"/>
      <x:c r="V99" s="32" t="n"/>
      <x:c r="W99" s="38" t="n"/>
      <x:c r="X99" s="32" t="n"/>
      <x:c r="Y99" s="39">
        <x:f>IF($C99="","",IF($Q99="Pagada","OK",IF($Q99="Incidencia","Revisar documentación",IF($Q99="Pendiente aprobación","Falta aprobar",IF($Q99="Vencida","Vencida "&amp;ABS($P99)&amp;" días",IF($Q99="Programada","Vence en "&amp;$P99&amp;" días","En plazo"))))))</x:f>
      </x:c>
      <x:c r="Z99" s="40">
        <x:f>IF($B99="","",CHOOSE(MONTH(B99),"enero","febrero","marzo","abril","mayo","junio","julio","agosto","septiembre","octubre","noviembre","diciembre"))</x:f>
      </x:c>
      <x:c r="AA99" s="40">
        <x:f>IF($B99="","","T"&amp;ROUNDUP(MONTH($B99)/3,0))</x:f>
      </x:c>
      <x:c r="AB99" s="33" t="n"/>
    </x:row>
    <x:row r="100" ht="22" customHeight="1">
      <x:c r="A100" s="30">
        <x:f>IF($C100="","","FP-"&amp;TEXT(ROW()-16,"0000"))</x:f>
      </x:c>
      <x:c r="B100" s="31" t="n"/>
      <x:c r="C100" s="32" t="n"/>
      <x:c r="D100" s="32" t="n"/>
      <x:c r="E100" s="32" t="n"/>
      <x:c r="F100" s="33" t="n"/>
      <x:c r="G100" s="34" t="n"/>
      <x:c r="H100" s="35" t="n"/>
      <x:c r="I100" s="36">
        <x:f>IF($G100="","",ROUND($G100*$H100,2))</x:f>
      </x:c>
      <x:c r="J100" s="35" t="n"/>
      <x:c r="K100" s="36">
        <x:f>IF($G100="","",ROUND($G100*$J100,2))</x:f>
      </x:c>
      <x:c r="L100" s="36">
        <x:f>IF($G100="","",ROUND($G100+$I100-$K100,2))</x:f>
      </x:c>
      <x:c r="M100" s="34" t="n"/>
      <x:c r="N100" s="36">
        <x:f>IF($L100="","",ROUND($L100-$M100,2))</x:f>
      </x:c>
      <x:c r="O100" s="31" t="n"/>
      <x:c r="P100" s="37">
        <x:f>IF($O100="","",IF($N100&lt;=0.01,0,$O100-TODAY()))</x:f>
      </x:c>
      <x:c r="Q100" s="30">
        <x:f>IF($C100="","",IF($X100="Bloqueada","Incidencia",IF($N100&lt;=0.01,"Pagada",IF(OR($X100="",$X100="Pendiente"),"Pendiente aprobación",IF($O100&lt;TODAY(),"Vencida",IF($O100&lt;=TODAY()+7,"Programada","Pendiente"))))))</x:f>
      </x:c>
      <x:c r="R100" s="31" t="n"/>
      <x:c r="S100" s="32" t="n"/>
      <x:c r="T100" s="32" t="n"/>
      <x:c r="U100" s="32" t="n"/>
      <x:c r="V100" s="32" t="n"/>
      <x:c r="W100" s="38" t="n"/>
      <x:c r="X100" s="32" t="n"/>
      <x:c r="Y100" s="39">
        <x:f>IF($C100="","",IF($Q100="Pagada","OK",IF($Q100="Incidencia","Revisar documentación",IF($Q100="Pendiente aprobación","Falta aprobar",IF($Q100="Vencida","Vencida "&amp;ABS($P100)&amp;" días",IF($Q100="Programada","Vence en "&amp;$P100&amp;" días","En plazo"))))))</x:f>
      </x:c>
      <x:c r="Z100" s="40">
        <x:f>IF($B100="","",CHOOSE(MONTH(B100),"enero","febrero","marzo","abril","mayo","junio","julio","agosto","septiembre","octubre","noviembre","diciembre"))</x:f>
      </x:c>
      <x:c r="AA100" s="40">
        <x:f>IF($B100="","","T"&amp;ROUNDUP(MONTH($B100)/3,0))</x:f>
      </x:c>
      <x:c r="AB100" s="33" t="n"/>
    </x:row>
    <x:row r="101" ht="22" customHeight="1">
      <x:c r="A101" s="30">
        <x:f>IF($C101="","","FP-"&amp;TEXT(ROW()-16,"0000"))</x:f>
      </x:c>
      <x:c r="B101" s="31" t="n"/>
      <x:c r="C101" s="32" t="n"/>
      <x:c r="D101" s="32" t="n"/>
      <x:c r="E101" s="32" t="n"/>
      <x:c r="F101" s="33" t="n"/>
      <x:c r="G101" s="34" t="n"/>
      <x:c r="H101" s="35" t="n"/>
      <x:c r="I101" s="36">
        <x:f>IF($G101="","",ROUND($G101*$H101,2))</x:f>
      </x:c>
      <x:c r="J101" s="35" t="n"/>
      <x:c r="K101" s="36">
        <x:f>IF($G101="","",ROUND($G101*$J101,2))</x:f>
      </x:c>
      <x:c r="L101" s="36">
        <x:f>IF($G101="","",ROUND($G101+$I101-$K101,2))</x:f>
      </x:c>
      <x:c r="M101" s="34" t="n"/>
      <x:c r="N101" s="36">
        <x:f>IF($L101="","",ROUND($L101-$M101,2))</x:f>
      </x:c>
      <x:c r="O101" s="31" t="n"/>
      <x:c r="P101" s="37">
        <x:f>IF($O101="","",IF($N101&lt;=0.01,0,$O101-TODAY()))</x:f>
      </x:c>
      <x:c r="Q101" s="30">
        <x:f>IF($C101="","",IF($X101="Bloqueada","Incidencia",IF($N101&lt;=0.01,"Pagada",IF(OR($X101="",$X101="Pendiente"),"Pendiente aprobación",IF($O101&lt;TODAY(),"Vencida",IF($O101&lt;=TODAY()+7,"Programada","Pendiente"))))))</x:f>
      </x:c>
      <x:c r="R101" s="31" t="n"/>
      <x:c r="S101" s="32" t="n"/>
      <x:c r="T101" s="32" t="n"/>
      <x:c r="U101" s="32" t="n"/>
      <x:c r="V101" s="32" t="n"/>
      <x:c r="W101" s="38" t="n"/>
      <x:c r="X101" s="32" t="n"/>
      <x:c r="Y101" s="39">
        <x:f>IF($C101="","",IF($Q101="Pagada","OK",IF($Q101="Incidencia","Revisar documentación",IF($Q101="Pendiente aprobación","Falta aprobar",IF($Q101="Vencida","Vencida "&amp;ABS($P101)&amp;" días",IF($Q101="Programada","Vence en "&amp;$P101&amp;" días","En plazo"))))))</x:f>
      </x:c>
      <x:c r="Z101" s="40">
        <x:f>IF($B101="","",CHOOSE(MONTH(B101),"enero","febrero","marzo","abril","mayo","junio","julio","agosto","septiembre","octubre","noviembre","diciembre"))</x:f>
      </x:c>
      <x:c r="AA101" s="40">
        <x:f>IF($B101="","","T"&amp;ROUNDUP(MONTH($B101)/3,0))</x:f>
      </x:c>
      <x:c r="AB101" s="33" t="n"/>
    </x:row>
    <x:row r="102" ht="22" customHeight="1">
      <x:c r="A102" s="30">
        <x:f>IF($C102="","","FP-"&amp;TEXT(ROW()-16,"0000"))</x:f>
      </x:c>
      <x:c r="B102" s="31" t="n"/>
      <x:c r="C102" s="32" t="n"/>
      <x:c r="D102" s="32" t="n"/>
      <x:c r="E102" s="32" t="n"/>
      <x:c r="F102" s="33" t="n"/>
      <x:c r="G102" s="34" t="n"/>
      <x:c r="H102" s="35" t="n"/>
      <x:c r="I102" s="36">
        <x:f>IF($G102="","",ROUND($G102*$H102,2))</x:f>
      </x:c>
      <x:c r="J102" s="35" t="n"/>
      <x:c r="K102" s="36">
        <x:f>IF($G102="","",ROUND($G102*$J102,2))</x:f>
      </x:c>
      <x:c r="L102" s="36">
        <x:f>IF($G102="","",ROUND($G102+$I102-$K102,2))</x:f>
      </x:c>
      <x:c r="M102" s="34" t="n"/>
      <x:c r="N102" s="36">
        <x:f>IF($L102="","",ROUND($L102-$M102,2))</x:f>
      </x:c>
      <x:c r="O102" s="31" t="n"/>
      <x:c r="P102" s="37">
        <x:f>IF($O102="","",IF($N102&lt;=0.01,0,$O102-TODAY()))</x:f>
      </x:c>
      <x:c r="Q102" s="30">
        <x:f>IF($C102="","",IF($X102="Bloqueada","Incidencia",IF($N102&lt;=0.01,"Pagada",IF(OR($X102="",$X102="Pendiente"),"Pendiente aprobación",IF($O102&lt;TODAY(),"Vencida",IF($O102&lt;=TODAY()+7,"Programada","Pendiente"))))))</x:f>
      </x:c>
      <x:c r="R102" s="31" t="n"/>
      <x:c r="S102" s="32" t="n"/>
      <x:c r="T102" s="32" t="n"/>
      <x:c r="U102" s="32" t="n"/>
      <x:c r="V102" s="32" t="n"/>
      <x:c r="W102" s="38" t="n"/>
      <x:c r="X102" s="32" t="n"/>
      <x:c r="Y102" s="39">
        <x:f>IF($C102="","",IF($Q102="Pagada","OK",IF($Q102="Incidencia","Revisar documentación",IF($Q102="Pendiente aprobación","Falta aprobar",IF($Q102="Vencida","Vencida "&amp;ABS($P102)&amp;" días",IF($Q102="Programada","Vence en "&amp;$P102&amp;" días","En plazo"))))))</x:f>
      </x:c>
      <x:c r="Z102" s="40">
        <x:f>IF($B102="","",CHOOSE(MONTH(B102),"enero","febrero","marzo","abril","mayo","junio","julio","agosto","septiembre","octubre","noviembre","diciembre"))</x:f>
      </x:c>
      <x:c r="AA102" s="40">
        <x:f>IF($B102="","","T"&amp;ROUNDUP(MONTH($B102)/3,0))</x:f>
      </x:c>
      <x:c r="AB102" s="33" t="n"/>
    </x:row>
    <x:row r="103" ht="22" customHeight="1">
      <x:c r="A103" s="30">
        <x:f>IF($C103="","","FP-"&amp;TEXT(ROW()-16,"0000"))</x:f>
      </x:c>
      <x:c r="B103" s="31" t="n"/>
      <x:c r="C103" s="32" t="n"/>
      <x:c r="D103" s="32" t="n"/>
      <x:c r="E103" s="32" t="n"/>
      <x:c r="F103" s="33" t="n"/>
      <x:c r="G103" s="34" t="n"/>
      <x:c r="H103" s="35" t="n"/>
      <x:c r="I103" s="36">
        <x:f>IF($G103="","",ROUND($G103*$H103,2))</x:f>
      </x:c>
      <x:c r="J103" s="35" t="n"/>
      <x:c r="K103" s="36">
        <x:f>IF($G103="","",ROUND($G103*$J103,2))</x:f>
      </x:c>
      <x:c r="L103" s="36">
        <x:f>IF($G103="","",ROUND($G103+$I103-$K103,2))</x:f>
      </x:c>
      <x:c r="M103" s="34" t="n"/>
      <x:c r="N103" s="36">
        <x:f>IF($L103="","",ROUND($L103-$M103,2))</x:f>
      </x:c>
      <x:c r="O103" s="31" t="n"/>
      <x:c r="P103" s="37">
        <x:f>IF($O103="","",IF($N103&lt;=0.01,0,$O103-TODAY()))</x:f>
      </x:c>
      <x:c r="Q103" s="30">
        <x:f>IF($C103="","",IF($X103="Bloqueada","Incidencia",IF($N103&lt;=0.01,"Pagada",IF(OR($X103="",$X103="Pendiente"),"Pendiente aprobación",IF($O103&lt;TODAY(),"Vencida",IF($O103&lt;=TODAY()+7,"Programada","Pendiente"))))))</x:f>
      </x:c>
      <x:c r="R103" s="31" t="n"/>
      <x:c r="S103" s="32" t="n"/>
      <x:c r="T103" s="32" t="n"/>
      <x:c r="U103" s="32" t="n"/>
      <x:c r="V103" s="32" t="n"/>
      <x:c r="W103" s="38" t="n"/>
      <x:c r="X103" s="32" t="n"/>
      <x:c r="Y103" s="39">
        <x:f>IF($C103="","",IF($Q103="Pagada","OK",IF($Q103="Incidencia","Revisar documentación",IF($Q103="Pendiente aprobación","Falta aprobar",IF($Q103="Vencida","Vencida "&amp;ABS($P103)&amp;" días",IF($Q103="Programada","Vence en "&amp;$P103&amp;" días","En plazo"))))))</x:f>
      </x:c>
      <x:c r="Z103" s="40">
        <x:f>IF($B103="","",CHOOSE(MONTH(B103),"enero","febrero","marzo","abril","mayo","junio","julio","agosto","septiembre","octubre","noviembre","diciembre"))</x:f>
      </x:c>
      <x:c r="AA103" s="40">
        <x:f>IF($B103="","","T"&amp;ROUNDUP(MONTH($B103)/3,0))</x:f>
      </x:c>
      <x:c r="AB103" s="33" t="n"/>
    </x:row>
    <x:row r="104" ht="22" customHeight="1">
      <x:c r="A104" s="30">
        <x:f>IF($C104="","","FP-"&amp;TEXT(ROW()-16,"0000"))</x:f>
      </x:c>
      <x:c r="B104" s="31" t="n"/>
      <x:c r="C104" s="32" t="n"/>
      <x:c r="D104" s="32" t="n"/>
      <x:c r="E104" s="32" t="n"/>
      <x:c r="F104" s="33" t="n"/>
      <x:c r="G104" s="34" t="n"/>
      <x:c r="H104" s="35" t="n"/>
      <x:c r="I104" s="36">
        <x:f>IF($G104="","",ROUND($G104*$H104,2))</x:f>
      </x:c>
      <x:c r="J104" s="35" t="n"/>
      <x:c r="K104" s="36">
        <x:f>IF($G104="","",ROUND($G104*$J104,2))</x:f>
      </x:c>
      <x:c r="L104" s="36">
        <x:f>IF($G104="","",ROUND($G104+$I104-$K104,2))</x:f>
      </x:c>
      <x:c r="M104" s="34" t="n"/>
      <x:c r="N104" s="36">
        <x:f>IF($L104="","",ROUND($L104-$M104,2))</x:f>
      </x:c>
      <x:c r="O104" s="31" t="n"/>
      <x:c r="P104" s="37">
        <x:f>IF($O104="","",IF($N104&lt;=0.01,0,$O104-TODAY()))</x:f>
      </x:c>
      <x:c r="Q104" s="30">
        <x:f>IF($C104="","",IF($X104="Bloqueada","Incidencia",IF($N104&lt;=0.01,"Pagada",IF(OR($X104="",$X104="Pendiente"),"Pendiente aprobación",IF($O104&lt;TODAY(),"Vencida",IF($O104&lt;=TODAY()+7,"Programada","Pendiente"))))))</x:f>
      </x:c>
      <x:c r="R104" s="31" t="n"/>
      <x:c r="S104" s="32" t="n"/>
      <x:c r="T104" s="32" t="n"/>
      <x:c r="U104" s="32" t="n"/>
      <x:c r="V104" s="32" t="n"/>
      <x:c r="W104" s="38" t="n"/>
      <x:c r="X104" s="32" t="n"/>
      <x:c r="Y104" s="39">
        <x:f>IF($C104="","",IF($Q104="Pagada","OK",IF($Q104="Incidencia","Revisar documentación",IF($Q104="Pendiente aprobación","Falta aprobar",IF($Q104="Vencida","Vencida "&amp;ABS($P104)&amp;" días",IF($Q104="Programada","Vence en "&amp;$P104&amp;" días","En plazo"))))))</x:f>
      </x:c>
      <x:c r="Z104" s="40">
        <x:f>IF($B104="","",CHOOSE(MONTH(B104),"enero","febrero","marzo","abril","mayo","junio","julio","agosto","septiembre","octubre","noviembre","diciembre"))</x:f>
      </x:c>
      <x:c r="AA104" s="40">
        <x:f>IF($B104="","","T"&amp;ROUNDUP(MONTH($B104)/3,0))</x:f>
      </x:c>
      <x:c r="AB104" s="33" t="n"/>
    </x:row>
    <x:row r="105" ht="22" customHeight="1">
      <x:c r="A105" s="30">
        <x:f>IF($C105="","","FP-"&amp;TEXT(ROW()-16,"0000"))</x:f>
      </x:c>
      <x:c r="B105" s="31" t="n"/>
      <x:c r="C105" s="32" t="n"/>
      <x:c r="D105" s="32" t="n"/>
      <x:c r="E105" s="32" t="n"/>
      <x:c r="F105" s="33" t="n"/>
      <x:c r="G105" s="34" t="n"/>
      <x:c r="H105" s="35" t="n"/>
      <x:c r="I105" s="36">
        <x:f>IF($G105="","",ROUND($G105*$H105,2))</x:f>
      </x:c>
      <x:c r="J105" s="35" t="n"/>
      <x:c r="K105" s="36">
        <x:f>IF($G105="","",ROUND($G105*$J105,2))</x:f>
      </x:c>
      <x:c r="L105" s="36">
        <x:f>IF($G105="","",ROUND($G105+$I105-$K105,2))</x:f>
      </x:c>
      <x:c r="M105" s="34" t="n"/>
      <x:c r="N105" s="36">
        <x:f>IF($L105="","",ROUND($L105-$M105,2))</x:f>
      </x:c>
      <x:c r="O105" s="31" t="n"/>
      <x:c r="P105" s="37">
        <x:f>IF($O105="","",IF($N105&lt;=0.01,0,$O105-TODAY()))</x:f>
      </x:c>
      <x:c r="Q105" s="30">
        <x:f>IF($C105="","",IF($X105="Bloqueada","Incidencia",IF($N105&lt;=0.01,"Pagada",IF(OR($X105="",$X105="Pendiente"),"Pendiente aprobación",IF($O105&lt;TODAY(),"Vencida",IF($O105&lt;=TODAY()+7,"Programada","Pendiente"))))))</x:f>
      </x:c>
      <x:c r="R105" s="31" t="n"/>
      <x:c r="S105" s="32" t="n"/>
      <x:c r="T105" s="32" t="n"/>
      <x:c r="U105" s="32" t="n"/>
      <x:c r="V105" s="32" t="n"/>
      <x:c r="W105" s="38" t="n"/>
      <x:c r="X105" s="32" t="n"/>
      <x:c r="Y105" s="39">
        <x:f>IF($C105="","",IF($Q105="Pagada","OK",IF($Q105="Incidencia","Revisar documentación",IF($Q105="Pendiente aprobación","Falta aprobar",IF($Q105="Vencida","Vencida "&amp;ABS($P105)&amp;" días",IF($Q105="Programada","Vence en "&amp;$P105&amp;" días","En plazo"))))))</x:f>
      </x:c>
      <x:c r="Z105" s="40">
        <x:f>IF($B105="","",CHOOSE(MONTH(B105),"enero","febrero","marzo","abril","mayo","junio","julio","agosto","septiembre","octubre","noviembre","diciembre"))</x:f>
      </x:c>
      <x:c r="AA105" s="40">
        <x:f>IF($B105="","","T"&amp;ROUNDUP(MONTH($B105)/3,0))</x:f>
      </x:c>
      <x:c r="AB105" s="33" t="n"/>
    </x:row>
    <x:row r="106" ht="22" customHeight="1">
      <x:c r="A106" s="30">
        <x:f>IF($C106="","","FP-"&amp;TEXT(ROW()-16,"0000"))</x:f>
      </x:c>
      <x:c r="B106" s="31" t="n"/>
      <x:c r="C106" s="32" t="n"/>
      <x:c r="D106" s="32" t="n"/>
      <x:c r="E106" s="32" t="n"/>
      <x:c r="F106" s="33" t="n"/>
      <x:c r="G106" s="34" t="n"/>
      <x:c r="H106" s="35" t="n"/>
      <x:c r="I106" s="36">
        <x:f>IF($G106="","",ROUND($G106*$H106,2))</x:f>
      </x:c>
      <x:c r="J106" s="35" t="n"/>
      <x:c r="K106" s="36">
        <x:f>IF($G106="","",ROUND($G106*$J106,2))</x:f>
      </x:c>
      <x:c r="L106" s="36">
        <x:f>IF($G106="","",ROUND($G106+$I106-$K106,2))</x:f>
      </x:c>
      <x:c r="M106" s="34" t="n"/>
      <x:c r="N106" s="36">
        <x:f>IF($L106="","",ROUND($L106-$M106,2))</x:f>
      </x:c>
      <x:c r="O106" s="31" t="n"/>
      <x:c r="P106" s="37">
        <x:f>IF($O106="","",IF($N106&lt;=0.01,0,$O106-TODAY()))</x:f>
      </x:c>
      <x:c r="Q106" s="30">
        <x:f>IF($C106="","",IF($X106="Bloqueada","Incidencia",IF($N106&lt;=0.01,"Pagada",IF(OR($X106="",$X106="Pendiente"),"Pendiente aprobación",IF($O106&lt;TODAY(),"Vencida",IF($O106&lt;=TODAY()+7,"Programada","Pendiente"))))))</x:f>
      </x:c>
      <x:c r="R106" s="31" t="n"/>
      <x:c r="S106" s="32" t="n"/>
      <x:c r="T106" s="32" t="n"/>
      <x:c r="U106" s="32" t="n"/>
      <x:c r="V106" s="32" t="n"/>
      <x:c r="W106" s="38" t="n"/>
      <x:c r="X106" s="32" t="n"/>
      <x:c r="Y106" s="39">
        <x:f>IF($C106="","",IF($Q106="Pagada","OK",IF($Q106="Incidencia","Revisar documentación",IF($Q106="Pendiente aprobación","Falta aprobar",IF($Q106="Vencida","Vencida "&amp;ABS($P106)&amp;" días",IF($Q106="Programada","Vence en "&amp;$P106&amp;" días","En plazo"))))))</x:f>
      </x:c>
      <x:c r="Z106" s="40">
        <x:f>IF($B106="","",CHOOSE(MONTH(B106),"enero","febrero","marzo","abril","mayo","junio","julio","agosto","septiembre","octubre","noviembre","diciembre"))</x:f>
      </x:c>
      <x:c r="AA106" s="40">
        <x:f>IF($B106="","","T"&amp;ROUNDUP(MONTH($B106)/3,0))</x:f>
      </x:c>
      <x:c r="AB106" s="33" t="n"/>
    </x:row>
    <x:row r="107" ht="22" customHeight="1">
      <x:c r="A107" s="30">
        <x:f>IF($C107="","","FP-"&amp;TEXT(ROW()-16,"0000"))</x:f>
      </x:c>
      <x:c r="B107" s="31" t="n"/>
      <x:c r="C107" s="32" t="n"/>
      <x:c r="D107" s="32" t="n"/>
      <x:c r="E107" s="32" t="n"/>
      <x:c r="F107" s="33" t="n"/>
      <x:c r="G107" s="34" t="n"/>
      <x:c r="H107" s="35" t="n"/>
      <x:c r="I107" s="36">
        <x:f>IF($G107="","",ROUND($G107*$H107,2))</x:f>
      </x:c>
      <x:c r="J107" s="35" t="n"/>
      <x:c r="K107" s="36">
        <x:f>IF($G107="","",ROUND($G107*$J107,2))</x:f>
      </x:c>
      <x:c r="L107" s="36">
        <x:f>IF($G107="","",ROUND($G107+$I107-$K107,2))</x:f>
      </x:c>
      <x:c r="M107" s="34" t="n"/>
      <x:c r="N107" s="36">
        <x:f>IF($L107="","",ROUND($L107-$M107,2))</x:f>
      </x:c>
      <x:c r="O107" s="31" t="n"/>
      <x:c r="P107" s="37">
        <x:f>IF($O107="","",IF($N107&lt;=0.01,0,$O107-TODAY()))</x:f>
      </x:c>
      <x:c r="Q107" s="30">
        <x:f>IF($C107="","",IF($X107="Bloqueada","Incidencia",IF($N107&lt;=0.01,"Pagada",IF(OR($X107="",$X107="Pendiente"),"Pendiente aprobación",IF($O107&lt;TODAY(),"Vencida",IF($O107&lt;=TODAY()+7,"Programada","Pendiente"))))))</x:f>
      </x:c>
      <x:c r="R107" s="31" t="n"/>
      <x:c r="S107" s="32" t="n"/>
      <x:c r="T107" s="32" t="n"/>
      <x:c r="U107" s="32" t="n"/>
      <x:c r="V107" s="32" t="n"/>
      <x:c r="W107" s="38" t="n"/>
      <x:c r="X107" s="32" t="n"/>
      <x:c r="Y107" s="39">
        <x:f>IF($C107="","",IF($Q107="Pagada","OK",IF($Q107="Incidencia","Revisar documentación",IF($Q107="Pendiente aprobación","Falta aprobar",IF($Q107="Vencida","Vencida "&amp;ABS($P107)&amp;" días",IF($Q107="Programada","Vence en "&amp;$P107&amp;" días","En plazo"))))))</x:f>
      </x:c>
      <x:c r="Z107" s="40">
        <x:f>IF($B107="","",CHOOSE(MONTH(B107),"enero","febrero","marzo","abril","mayo","junio","julio","agosto","septiembre","octubre","noviembre","diciembre"))</x:f>
      </x:c>
      <x:c r="AA107" s="40">
        <x:f>IF($B107="","","T"&amp;ROUNDUP(MONTH($B107)/3,0))</x:f>
      </x:c>
      <x:c r="AB107" s="33" t="n"/>
    </x:row>
    <x:row r="108" ht="22" customHeight="1">
      <x:c r="A108" s="30">
        <x:f>IF($C108="","","FP-"&amp;TEXT(ROW()-16,"0000"))</x:f>
      </x:c>
      <x:c r="B108" s="31" t="n"/>
      <x:c r="C108" s="32" t="n"/>
      <x:c r="D108" s="32" t="n"/>
      <x:c r="E108" s="32" t="n"/>
      <x:c r="F108" s="33" t="n"/>
      <x:c r="G108" s="34" t="n"/>
      <x:c r="H108" s="35" t="n"/>
      <x:c r="I108" s="36">
        <x:f>IF($G108="","",ROUND($G108*$H108,2))</x:f>
      </x:c>
      <x:c r="J108" s="35" t="n"/>
      <x:c r="K108" s="36">
        <x:f>IF($G108="","",ROUND($G108*$J108,2))</x:f>
      </x:c>
      <x:c r="L108" s="36">
        <x:f>IF($G108="","",ROUND($G108+$I108-$K108,2))</x:f>
      </x:c>
      <x:c r="M108" s="34" t="n"/>
      <x:c r="N108" s="36">
        <x:f>IF($L108="","",ROUND($L108-$M108,2))</x:f>
      </x:c>
      <x:c r="O108" s="31" t="n"/>
      <x:c r="P108" s="37">
        <x:f>IF($O108="","",IF($N108&lt;=0.01,0,$O108-TODAY()))</x:f>
      </x:c>
      <x:c r="Q108" s="30">
        <x:f>IF($C108="","",IF($X108="Bloqueada","Incidencia",IF($N108&lt;=0.01,"Pagada",IF(OR($X108="",$X108="Pendiente"),"Pendiente aprobación",IF($O108&lt;TODAY(),"Vencida",IF($O108&lt;=TODAY()+7,"Programada","Pendiente"))))))</x:f>
      </x:c>
      <x:c r="R108" s="31" t="n"/>
      <x:c r="S108" s="32" t="n"/>
      <x:c r="T108" s="32" t="n"/>
      <x:c r="U108" s="32" t="n"/>
      <x:c r="V108" s="32" t="n"/>
      <x:c r="W108" s="38" t="n"/>
      <x:c r="X108" s="32" t="n"/>
      <x:c r="Y108" s="39">
        <x:f>IF($C108="","",IF($Q108="Pagada","OK",IF($Q108="Incidencia","Revisar documentación",IF($Q108="Pendiente aprobación","Falta aprobar",IF($Q108="Vencida","Vencida "&amp;ABS($P108)&amp;" días",IF($Q108="Programada","Vence en "&amp;$P108&amp;" días","En plazo"))))))</x:f>
      </x:c>
      <x:c r="Z108" s="40">
        <x:f>IF($B108="","",CHOOSE(MONTH(B108),"enero","febrero","marzo","abril","mayo","junio","julio","agosto","septiembre","octubre","noviembre","diciembre"))</x:f>
      </x:c>
      <x:c r="AA108" s="40">
        <x:f>IF($B108="","","T"&amp;ROUNDUP(MONTH($B108)/3,0))</x:f>
      </x:c>
      <x:c r="AB108" s="33" t="n"/>
    </x:row>
    <x:row r="109" ht="22" customHeight="1">
      <x:c r="A109" s="30">
        <x:f>IF($C109="","","FP-"&amp;TEXT(ROW()-16,"0000"))</x:f>
      </x:c>
      <x:c r="B109" s="31" t="n"/>
      <x:c r="C109" s="32" t="n"/>
      <x:c r="D109" s="32" t="n"/>
      <x:c r="E109" s="32" t="n"/>
      <x:c r="F109" s="33" t="n"/>
      <x:c r="G109" s="34" t="n"/>
      <x:c r="H109" s="35" t="n"/>
      <x:c r="I109" s="36">
        <x:f>IF($G109="","",ROUND($G109*$H109,2))</x:f>
      </x:c>
      <x:c r="J109" s="35" t="n"/>
      <x:c r="K109" s="36">
        <x:f>IF($G109="","",ROUND($G109*$J109,2))</x:f>
      </x:c>
      <x:c r="L109" s="36">
        <x:f>IF($G109="","",ROUND($G109+$I109-$K109,2))</x:f>
      </x:c>
      <x:c r="M109" s="34" t="n"/>
      <x:c r="N109" s="36">
        <x:f>IF($L109="","",ROUND($L109-$M109,2))</x:f>
      </x:c>
      <x:c r="O109" s="31" t="n"/>
      <x:c r="P109" s="37">
        <x:f>IF($O109="","",IF($N109&lt;=0.01,0,$O109-TODAY()))</x:f>
      </x:c>
      <x:c r="Q109" s="30">
        <x:f>IF($C109="","",IF($X109="Bloqueada","Incidencia",IF($N109&lt;=0.01,"Pagada",IF(OR($X109="",$X109="Pendiente"),"Pendiente aprobación",IF($O109&lt;TODAY(),"Vencida",IF($O109&lt;=TODAY()+7,"Programada","Pendiente"))))))</x:f>
      </x:c>
      <x:c r="R109" s="31" t="n"/>
      <x:c r="S109" s="32" t="n"/>
      <x:c r="T109" s="32" t="n"/>
      <x:c r="U109" s="32" t="n"/>
      <x:c r="V109" s="32" t="n"/>
      <x:c r="W109" s="38" t="n"/>
      <x:c r="X109" s="32" t="n"/>
      <x:c r="Y109" s="39">
        <x:f>IF($C109="","",IF($Q109="Pagada","OK",IF($Q109="Incidencia","Revisar documentación",IF($Q109="Pendiente aprobación","Falta aprobar",IF($Q109="Vencida","Vencida "&amp;ABS($P109)&amp;" días",IF($Q109="Programada","Vence en "&amp;$P109&amp;" días","En plazo"))))))</x:f>
      </x:c>
      <x:c r="Z109" s="40">
        <x:f>IF($B109="","",CHOOSE(MONTH(B109),"enero","febrero","marzo","abril","mayo","junio","julio","agosto","septiembre","octubre","noviembre","diciembre"))</x:f>
      </x:c>
      <x:c r="AA109" s="40">
        <x:f>IF($B109="","","T"&amp;ROUNDUP(MONTH($B109)/3,0))</x:f>
      </x:c>
      <x:c r="AB109" s="33" t="n"/>
    </x:row>
    <x:row r="110" ht="22" customHeight="1">
      <x:c r="A110" s="30">
        <x:f>IF($C110="","","FP-"&amp;TEXT(ROW()-16,"0000"))</x:f>
      </x:c>
      <x:c r="B110" s="31" t="n"/>
      <x:c r="C110" s="32" t="n"/>
      <x:c r="D110" s="32" t="n"/>
      <x:c r="E110" s="32" t="n"/>
      <x:c r="F110" s="33" t="n"/>
      <x:c r="G110" s="34" t="n"/>
      <x:c r="H110" s="35" t="n"/>
      <x:c r="I110" s="36">
        <x:f>IF($G110="","",ROUND($G110*$H110,2))</x:f>
      </x:c>
      <x:c r="J110" s="35" t="n"/>
      <x:c r="K110" s="36">
        <x:f>IF($G110="","",ROUND($G110*$J110,2))</x:f>
      </x:c>
      <x:c r="L110" s="36">
        <x:f>IF($G110="","",ROUND($G110+$I110-$K110,2))</x:f>
      </x:c>
      <x:c r="M110" s="34" t="n"/>
      <x:c r="N110" s="36">
        <x:f>IF($L110="","",ROUND($L110-$M110,2))</x:f>
      </x:c>
      <x:c r="O110" s="31" t="n"/>
      <x:c r="P110" s="37">
        <x:f>IF($O110="","",IF($N110&lt;=0.01,0,$O110-TODAY()))</x:f>
      </x:c>
      <x:c r="Q110" s="30">
        <x:f>IF($C110="","",IF($X110="Bloqueada","Incidencia",IF($N110&lt;=0.01,"Pagada",IF(OR($X110="",$X110="Pendiente"),"Pendiente aprobación",IF($O110&lt;TODAY(),"Vencida",IF($O110&lt;=TODAY()+7,"Programada","Pendiente"))))))</x:f>
      </x:c>
      <x:c r="R110" s="31" t="n"/>
      <x:c r="S110" s="32" t="n"/>
      <x:c r="T110" s="32" t="n"/>
      <x:c r="U110" s="32" t="n"/>
      <x:c r="V110" s="32" t="n"/>
      <x:c r="W110" s="38" t="n"/>
      <x:c r="X110" s="32" t="n"/>
      <x:c r="Y110" s="39">
        <x:f>IF($C110="","",IF($Q110="Pagada","OK",IF($Q110="Incidencia","Revisar documentación",IF($Q110="Pendiente aprobación","Falta aprobar",IF($Q110="Vencida","Vencida "&amp;ABS($P110)&amp;" días",IF($Q110="Programada","Vence en "&amp;$P110&amp;" días","En plazo"))))))</x:f>
      </x:c>
      <x:c r="Z110" s="40">
        <x:f>IF($B110="","",CHOOSE(MONTH(B110),"enero","febrero","marzo","abril","mayo","junio","julio","agosto","septiembre","octubre","noviembre","diciembre"))</x:f>
      </x:c>
      <x:c r="AA110" s="40">
        <x:f>IF($B110="","","T"&amp;ROUNDUP(MONTH($B110)/3,0))</x:f>
      </x:c>
      <x:c r="AB110" s="33" t="n"/>
    </x:row>
    <x:row r="111" ht="22" customHeight="1">
      <x:c r="A111" s="30">
        <x:f>IF($C111="","","FP-"&amp;TEXT(ROW()-16,"0000"))</x:f>
      </x:c>
      <x:c r="B111" s="31" t="n"/>
      <x:c r="C111" s="32" t="n"/>
      <x:c r="D111" s="32" t="n"/>
      <x:c r="E111" s="32" t="n"/>
      <x:c r="F111" s="33" t="n"/>
      <x:c r="G111" s="34" t="n"/>
      <x:c r="H111" s="35" t="n"/>
      <x:c r="I111" s="36">
        <x:f>IF($G111="","",ROUND($G111*$H111,2))</x:f>
      </x:c>
      <x:c r="J111" s="35" t="n"/>
      <x:c r="K111" s="36">
        <x:f>IF($G111="","",ROUND($G111*$J111,2))</x:f>
      </x:c>
      <x:c r="L111" s="36">
        <x:f>IF($G111="","",ROUND($G111+$I111-$K111,2))</x:f>
      </x:c>
      <x:c r="M111" s="34" t="n"/>
      <x:c r="N111" s="36">
        <x:f>IF($L111="","",ROUND($L111-$M111,2))</x:f>
      </x:c>
      <x:c r="O111" s="31" t="n"/>
      <x:c r="P111" s="37">
        <x:f>IF($O111="","",IF($N111&lt;=0.01,0,$O111-TODAY()))</x:f>
      </x:c>
      <x:c r="Q111" s="30">
        <x:f>IF($C111="","",IF($X111="Bloqueada","Incidencia",IF($N111&lt;=0.01,"Pagada",IF(OR($X111="",$X111="Pendiente"),"Pendiente aprobación",IF($O111&lt;TODAY(),"Vencida",IF($O111&lt;=TODAY()+7,"Programada","Pendiente"))))))</x:f>
      </x:c>
      <x:c r="R111" s="31" t="n"/>
      <x:c r="S111" s="32" t="n"/>
      <x:c r="T111" s="32" t="n"/>
      <x:c r="U111" s="32" t="n"/>
      <x:c r="V111" s="32" t="n"/>
      <x:c r="W111" s="38" t="n"/>
      <x:c r="X111" s="32" t="n"/>
      <x:c r="Y111" s="39">
        <x:f>IF($C111="","",IF($Q111="Pagada","OK",IF($Q111="Incidencia","Revisar documentación",IF($Q111="Pendiente aprobación","Falta aprobar",IF($Q111="Vencida","Vencida "&amp;ABS($P111)&amp;" días",IF($Q111="Programada","Vence en "&amp;$P111&amp;" días","En plazo"))))))</x:f>
      </x:c>
      <x:c r="Z111" s="40">
        <x:f>IF($B111="","",CHOOSE(MONTH(B111),"enero","febrero","marzo","abril","mayo","junio","julio","agosto","septiembre","octubre","noviembre","diciembre"))</x:f>
      </x:c>
      <x:c r="AA111" s="40">
        <x:f>IF($B111="","","T"&amp;ROUNDUP(MONTH($B111)/3,0))</x:f>
      </x:c>
      <x:c r="AB111" s="33" t="n"/>
    </x:row>
    <x:row r="112" ht="22" customHeight="1">
      <x:c r="A112" s="30">
        <x:f>IF($C112="","","FP-"&amp;TEXT(ROW()-16,"0000"))</x:f>
      </x:c>
      <x:c r="B112" s="31" t="n"/>
      <x:c r="C112" s="32" t="n"/>
      <x:c r="D112" s="32" t="n"/>
      <x:c r="E112" s="32" t="n"/>
      <x:c r="F112" s="33" t="n"/>
      <x:c r="G112" s="34" t="n"/>
      <x:c r="H112" s="35" t="n"/>
      <x:c r="I112" s="36">
        <x:f>IF($G112="","",ROUND($G112*$H112,2))</x:f>
      </x:c>
      <x:c r="J112" s="35" t="n"/>
      <x:c r="K112" s="36">
        <x:f>IF($G112="","",ROUND($G112*$J112,2))</x:f>
      </x:c>
      <x:c r="L112" s="36">
        <x:f>IF($G112="","",ROUND($G112+$I112-$K112,2))</x:f>
      </x:c>
      <x:c r="M112" s="34" t="n"/>
      <x:c r="N112" s="36">
        <x:f>IF($L112="","",ROUND($L112-$M112,2))</x:f>
      </x:c>
      <x:c r="O112" s="31" t="n"/>
      <x:c r="P112" s="37">
        <x:f>IF($O112="","",IF($N112&lt;=0.01,0,$O112-TODAY()))</x:f>
      </x:c>
      <x:c r="Q112" s="30">
        <x:f>IF($C112="","",IF($X112="Bloqueada","Incidencia",IF($N112&lt;=0.01,"Pagada",IF(OR($X112="",$X112="Pendiente"),"Pendiente aprobación",IF($O112&lt;TODAY(),"Vencida",IF($O112&lt;=TODAY()+7,"Programada","Pendiente"))))))</x:f>
      </x:c>
      <x:c r="R112" s="31" t="n"/>
      <x:c r="S112" s="32" t="n"/>
      <x:c r="T112" s="32" t="n"/>
      <x:c r="U112" s="32" t="n"/>
      <x:c r="V112" s="32" t="n"/>
      <x:c r="W112" s="38" t="n"/>
      <x:c r="X112" s="32" t="n"/>
      <x:c r="Y112" s="39">
        <x:f>IF($C112="","",IF($Q112="Pagada","OK",IF($Q112="Incidencia","Revisar documentación",IF($Q112="Pendiente aprobación","Falta aprobar",IF($Q112="Vencida","Vencida "&amp;ABS($P112)&amp;" días",IF($Q112="Programada","Vence en "&amp;$P112&amp;" días","En plazo"))))))</x:f>
      </x:c>
      <x:c r="Z112" s="40">
        <x:f>IF($B112="","",CHOOSE(MONTH(B112),"enero","febrero","marzo","abril","mayo","junio","julio","agosto","septiembre","octubre","noviembre","diciembre"))</x:f>
      </x:c>
      <x:c r="AA112" s="40">
        <x:f>IF($B112="","","T"&amp;ROUNDUP(MONTH($B112)/3,0))</x:f>
      </x:c>
      <x:c r="AB112" s="33" t="n"/>
    </x:row>
    <x:row r="113" ht="22" customHeight="1">
      <x:c r="A113" s="30">
        <x:f>IF($C113="","","FP-"&amp;TEXT(ROW()-16,"0000"))</x:f>
      </x:c>
      <x:c r="B113" s="31" t="n"/>
      <x:c r="C113" s="32" t="n"/>
      <x:c r="D113" s="32" t="n"/>
      <x:c r="E113" s="32" t="n"/>
      <x:c r="F113" s="33" t="n"/>
      <x:c r="G113" s="34" t="n"/>
      <x:c r="H113" s="35" t="n"/>
      <x:c r="I113" s="36">
        <x:f>IF($G113="","",ROUND($G113*$H113,2))</x:f>
      </x:c>
      <x:c r="J113" s="35" t="n"/>
      <x:c r="K113" s="36">
        <x:f>IF($G113="","",ROUND($G113*$J113,2))</x:f>
      </x:c>
      <x:c r="L113" s="36">
        <x:f>IF($G113="","",ROUND($G113+$I113-$K113,2))</x:f>
      </x:c>
      <x:c r="M113" s="34" t="n"/>
      <x:c r="N113" s="36">
        <x:f>IF($L113="","",ROUND($L113-$M113,2))</x:f>
      </x:c>
      <x:c r="O113" s="31" t="n"/>
      <x:c r="P113" s="37">
        <x:f>IF($O113="","",IF($N113&lt;=0.01,0,$O113-TODAY()))</x:f>
      </x:c>
      <x:c r="Q113" s="30">
        <x:f>IF($C113="","",IF($X113="Bloqueada","Incidencia",IF($N113&lt;=0.01,"Pagada",IF(OR($X113="",$X113="Pendiente"),"Pendiente aprobación",IF($O113&lt;TODAY(),"Vencida",IF($O113&lt;=TODAY()+7,"Programada","Pendiente"))))))</x:f>
      </x:c>
      <x:c r="R113" s="31" t="n"/>
      <x:c r="S113" s="32" t="n"/>
      <x:c r="T113" s="32" t="n"/>
      <x:c r="U113" s="32" t="n"/>
      <x:c r="V113" s="32" t="n"/>
      <x:c r="W113" s="38" t="n"/>
      <x:c r="X113" s="32" t="n"/>
      <x:c r="Y113" s="39">
        <x:f>IF($C113="","",IF($Q113="Pagada","OK",IF($Q113="Incidencia","Revisar documentación",IF($Q113="Pendiente aprobación","Falta aprobar",IF($Q113="Vencida","Vencida "&amp;ABS($P113)&amp;" días",IF($Q113="Programada","Vence en "&amp;$P113&amp;" días","En plazo"))))))</x:f>
      </x:c>
      <x:c r="Z113" s="40">
        <x:f>IF($B113="","",CHOOSE(MONTH(B113),"enero","febrero","marzo","abril","mayo","junio","julio","agosto","septiembre","octubre","noviembre","diciembre"))</x:f>
      </x:c>
      <x:c r="AA113" s="40">
        <x:f>IF($B113="","","T"&amp;ROUNDUP(MONTH($B113)/3,0))</x:f>
      </x:c>
      <x:c r="AB113" s="33" t="n"/>
    </x:row>
    <x:row r="114" ht="22" customHeight="1">
      <x:c r="A114" s="30">
        <x:f>IF($C114="","","FP-"&amp;TEXT(ROW()-16,"0000"))</x:f>
      </x:c>
      <x:c r="B114" s="31" t="n"/>
      <x:c r="C114" s="32" t="n"/>
      <x:c r="D114" s="32" t="n"/>
      <x:c r="E114" s="32" t="n"/>
      <x:c r="F114" s="33" t="n"/>
      <x:c r="G114" s="34" t="n"/>
      <x:c r="H114" s="35" t="n"/>
      <x:c r="I114" s="36">
        <x:f>IF($G114="","",ROUND($G114*$H114,2))</x:f>
      </x:c>
      <x:c r="J114" s="35" t="n"/>
      <x:c r="K114" s="36">
        <x:f>IF($G114="","",ROUND($G114*$J114,2))</x:f>
      </x:c>
      <x:c r="L114" s="36">
        <x:f>IF($G114="","",ROUND($G114+$I114-$K114,2))</x:f>
      </x:c>
      <x:c r="M114" s="34" t="n"/>
      <x:c r="N114" s="36">
        <x:f>IF($L114="","",ROUND($L114-$M114,2))</x:f>
      </x:c>
      <x:c r="O114" s="31" t="n"/>
      <x:c r="P114" s="37">
        <x:f>IF($O114="","",IF($N114&lt;=0.01,0,$O114-TODAY()))</x:f>
      </x:c>
      <x:c r="Q114" s="30">
        <x:f>IF($C114="","",IF($X114="Bloqueada","Incidencia",IF($N114&lt;=0.01,"Pagada",IF(OR($X114="",$X114="Pendiente"),"Pendiente aprobación",IF($O114&lt;TODAY(),"Vencida",IF($O114&lt;=TODAY()+7,"Programada","Pendiente"))))))</x:f>
      </x:c>
      <x:c r="R114" s="31" t="n"/>
      <x:c r="S114" s="32" t="n"/>
      <x:c r="T114" s="32" t="n"/>
      <x:c r="U114" s="32" t="n"/>
      <x:c r="V114" s="32" t="n"/>
      <x:c r="W114" s="38" t="n"/>
      <x:c r="X114" s="32" t="n"/>
      <x:c r="Y114" s="39">
        <x:f>IF($C114="","",IF($Q114="Pagada","OK",IF($Q114="Incidencia","Revisar documentación",IF($Q114="Pendiente aprobación","Falta aprobar",IF($Q114="Vencida","Vencida "&amp;ABS($P114)&amp;" días",IF($Q114="Programada","Vence en "&amp;$P114&amp;" días","En plazo"))))))</x:f>
      </x:c>
      <x:c r="Z114" s="40">
        <x:f>IF($B114="","",CHOOSE(MONTH(B114),"enero","febrero","marzo","abril","mayo","junio","julio","agosto","septiembre","octubre","noviembre","diciembre"))</x:f>
      </x:c>
      <x:c r="AA114" s="40">
        <x:f>IF($B114="","","T"&amp;ROUNDUP(MONTH($B114)/3,0))</x:f>
      </x:c>
      <x:c r="AB114" s="33" t="n"/>
    </x:row>
    <x:row r="115" ht="22" customHeight="1">
      <x:c r="A115" s="30">
        <x:f>IF($C115="","","FP-"&amp;TEXT(ROW()-16,"0000"))</x:f>
      </x:c>
      <x:c r="B115" s="31" t="n"/>
      <x:c r="C115" s="32" t="n"/>
      <x:c r="D115" s="32" t="n"/>
      <x:c r="E115" s="32" t="n"/>
      <x:c r="F115" s="33" t="n"/>
      <x:c r="G115" s="34" t="n"/>
      <x:c r="H115" s="35" t="n"/>
      <x:c r="I115" s="36">
        <x:f>IF($G115="","",ROUND($G115*$H115,2))</x:f>
      </x:c>
      <x:c r="J115" s="35" t="n"/>
      <x:c r="K115" s="36">
        <x:f>IF($G115="","",ROUND($G115*$J115,2))</x:f>
      </x:c>
      <x:c r="L115" s="36">
        <x:f>IF($G115="","",ROUND($G115+$I115-$K115,2))</x:f>
      </x:c>
      <x:c r="M115" s="34" t="n"/>
      <x:c r="N115" s="36">
        <x:f>IF($L115="","",ROUND($L115-$M115,2))</x:f>
      </x:c>
      <x:c r="O115" s="31" t="n"/>
      <x:c r="P115" s="37">
        <x:f>IF($O115="","",IF($N115&lt;=0.01,0,$O115-TODAY()))</x:f>
      </x:c>
      <x:c r="Q115" s="30">
        <x:f>IF($C115="","",IF($X115="Bloqueada","Incidencia",IF($N115&lt;=0.01,"Pagada",IF(OR($X115="",$X115="Pendiente"),"Pendiente aprobación",IF($O115&lt;TODAY(),"Vencida",IF($O115&lt;=TODAY()+7,"Programada","Pendiente"))))))</x:f>
      </x:c>
      <x:c r="R115" s="31" t="n"/>
      <x:c r="S115" s="32" t="n"/>
      <x:c r="T115" s="32" t="n"/>
      <x:c r="U115" s="32" t="n"/>
      <x:c r="V115" s="32" t="n"/>
      <x:c r="W115" s="38" t="n"/>
      <x:c r="X115" s="32" t="n"/>
      <x:c r="Y115" s="39">
        <x:f>IF($C115="","",IF($Q115="Pagada","OK",IF($Q115="Incidencia","Revisar documentación",IF($Q115="Pendiente aprobación","Falta aprobar",IF($Q115="Vencida","Vencida "&amp;ABS($P115)&amp;" días",IF($Q115="Programada","Vence en "&amp;$P115&amp;" días","En plazo"))))))</x:f>
      </x:c>
      <x:c r="Z115" s="40">
        <x:f>IF($B115="","",CHOOSE(MONTH(B115),"enero","febrero","marzo","abril","mayo","junio","julio","agosto","septiembre","octubre","noviembre","diciembre"))</x:f>
      </x:c>
      <x:c r="AA115" s="40">
        <x:f>IF($B115="","","T"&amp;ROUNDUP(MONTH($B115)/3,0))</x:f>
      </x:c>
      <x:c r="AB115" s="33" t="n"/>
    </x:row>
    <x:row r="116" ht="22" customHeight="1">
      <x:c r="A116" s="30">
        <x:f>IF($C116="","","FP-"&amp;TEXT(ROW()-16,"0000"))</x:f>
      </x:c>
      <x:c r="B116" s="31" t="n"/>
      <x:c r="C116" s="32" t="n"/>
      <x:c r="D116" s="32" t="n"/>
      <x:c r="E116" s="32" t="n"/>
      <x:c r="F116" s="33" t="n"/>
      <x:c r="G116" s="34" t="n"/>
      <x:c r="H116" s="35" t="n"/>
      <x:c r="I116" s="36">
        <x:f>IF($G116="","",ROUND($G116*$H116,2))</x:f>
      </x:c>
      <x:c r="J116" s="35" t="n"/>
      <x:c r="K116" s="36">
        <x:f>IF($G116="","",ROUND($G116*$J116,2))</x:f>
      </x:c>
      <x:c r="L116" s="36">
        <x:f>IF($G116="","",ROUND($G116+$I116-$K116,2))</x:f>
      </x:c>
      <x:c r="M116" s="34" t="n"/>
      <x:c r="N116" s="36">
        <x:f>IF($L116="","",ROUND($L116-$M116,2))</x:f>
      </x:c>
      <x:c r="O116" s="31" t="n"/>
      <x:c r="P116" s="37">
        <x:f>IF($O116="","",IF($N116&lt;=0.01,0,$O116-TODAY()))</x:f>
      </x:c>
      <x:c r="Q116" s="30">
        <x:f>IF($C116="","",IF($X116="Bloqueada","Incidencia",IF($N116&lt;=0.01,"Pagada",IF(OR($X116="",$X116="Pendiente"),"Pendiente aprobación",IF($O116&lt;TODAY(),"Vencida",IF($O116&lt;=TODAY()+7,"Programada","Pendiente"))))))</x:f>
      </x:c>
      <x:c r="R116" s="31" t="n"/>
      <x:c r="S116" s="32" t="n"/>
      <x:c r="T116" s="32" t="n"/>
      <x:c r="U116" s="32" t="n"/>
      <x:c r="V116" s="32" t="n"/>
      <x:c r="W116" s="38" t="n"/>
      <x:c r="X116" s="32" t="n"/>
      <x:c r="Y116" s="39">
        <x:f>IF($C116="","",IF($Q116="Pagada","OK",IF($Q116="Incidencia","Revisar documentación",IF($Q116="Pendiente aprobación","Falta aprobar",IF($Q116="Vencida","Vencida "&amp;ABS($P116)&amp;" días",IF($Q116="Programada","Vence en "&amp;$P116&amp;" días","En plazo"))))))</x:f>
      </x:c>
      <x:c r="Z116" s="40">
        <x:f>IF($B116="","",CHOOSE(MONTH(B116),"enero","febrero","marzo","abril","mayo","junio","julio","agosto","septiembre","octubre","noviembre","diciembre"))</x:f>
      </x:c>
      <x:c r="AA116" s="40">
        <x:f>IF($B116="","","T"&amp;ROUNDUP(MONTH($B116)/3,0))</x:f>
      </x:c>
      <x:c r="AB116" s="33" t="n"/>
    </x:row>
    <x:row r="117" ht="22" customHeight="1">
      <x:c r="A117" s="30">
        <x:f>IF($C117="","","FP-"&amp;TEXT(ROW()-16,"0000"))</x:f>
      </x:c>
      <x:c r="B117" s="31" t="n"/>
      <x:c r="C117" s="32" t="n"/>
      <x:c r="D117" s="32" t="n"/>
      <x:c r="E117" s="32" t="n"/>
      <x:c r="F117" s="33" t="n"/>
      <x:c r="G117" s="34" t="n"/>
      <x:c r="H117" s="35" t="n"/>
      <x:c r="I117" s="36">
        <x:f>IF($G117="","",ROUND($G117*$H117,2))</x:f>
      </x:c>
      <x:c r="J117" s="35" t="n"/>
      <x:c r="K117" s="36">
        <x:f>IF($G117="","",ROUND($G117*$J117,2))</x:f>
      </x:c>
      <x:c r="L117" s="36">
        <x:f>IF($G117="","",ROUND($G117+$I117-$K117,2))</x:f>
      </x:c>
      <x:c r="M117" s="34" t="n"/>
      <x:c r="N117" s="36">
        <x:f>IF($L117="","",ROUND($L117-$M117,2))</x:f>
      </x:c>
      <x:c r="O117" s="31" t="n"/>
      <x:c r="P117" s="37">
        <x:f>IF($O117="","",IF($N117&lt;=0.01,0,$O117-TODAY()))</x:f>
      </x:c>
      <x:c r="Q117" s="30">
        <x:f>IF($C117="","",IF($X117="Bloqueada","Incidencia",IF($N117&lt;=0.01,"Pagada",IF(OR($X117="",$X117="Pendiente"),"Pendiente aprobación",IF($O117&lt;TODAY(),"Vencida",IF($O117&lt;=TODAY()+7,"Programada","Pendiente"))))))</x:f>
      </x:c>
      <x:c r="R117" s="31" t="n"/>
      <x:c r="S117" s="32" t="n"/>
      <x:c r="T117" s="32" t="n"/>
      <x:c r="U117" s="32" t="n"/>
      <x:c r="V117" s="32" t="n"/>
      <x:c r="W117" s="38" t="n"/>
      <x:c r="X117" s="32" t="n"/>
      <x:c r="Y117" s="39">
        <x:f>IF($C117="","",IF($Q117="Pagada","OK",IF($Q117="Incidencia","Revisar documentación",IF($Q117="Pendiente aprobación","Falta aprobar",IF($Q117="Vencida","Vencida "&amp;ABS($P117)&amp;" días",IF($Q117="Programada","Vence en "&amp;$P117&amp;" días","En plazo"))))))</x:f>
      </x:c>
      <x:c r="Z117" s="40">
        <x:f>IF($B117="","",CHOOSE(MONTH(B117),"enero","febrero","marzo","abril","mayo","junio","julio","agosto","septiembre","octubre","noviembre","diciembre"))</x:f>
      </x:c>
      <x:c r="AA117" s="40">
        <x:f>IF($B117="","","T"&amp;ROUNDUP(MONTH($B117)/3,0))</x:f>
      </x:c>
      <x:c r="AB117" s="33" t="n"/>
    </x:row>
    <x:row r="118" ht="22" customHeight="1">
      <x:c r="A118" s="30">
        <x:f>IF($C118="","","FP-"&amp;TEXT(ROW()-16,"0000"))</x:f>
      </x:c>
      <x:c r="B118" s="31" t="n"/>
      <x:c r="C118" s="32" t="n"/>
      <x:c r="D118" s="32" t="n"/>
      <x:c r="E118" s="32" t="n"/>
      <x:c r="F118" s="33" t="n"/>
      <x:c r="G118" s="34" t="n"/>
      <x:c r="H118" s="35" t="n"/>
      <x:c r="I118" s="36">
        <x:f>IF($G118="","",ROUND($G118*$H118,2))</x:f>
      </x:c>
      <x:c r="J118" s="35" t="n"/>
      <x:c r="K118" s="36">
        <x:f>IF($G118="","",ROUND($G118*$J118,2))</x:f>
      </x:c>
      <x:c r="L118" s="36">
        <x:f>IF($G118="","",ROUND($G118+$I118-$K118,2))</x:f>
      </x:c>
      <x:c r="M118" s="34" t="n"/>
      <x:c r="N118" s="36">
        <x:f>IF($L118="","",ROUND($L118-$M118,2))</x:f>
      </x:c>
      <x:c r="O118" s="31" t="n"/>
      <x:c r="P118" s="37">
        <x:f>IF($O118="","",IF($N118&lt;=0.01,0,$O118-TODAY()))</x:f>
      </x:c>
      <x:c r="Q118" s="30">
        <x:f>IF($C118="","",IF($X118="Bloqueada","Incidencia",IF($N118&lt;=0.01,"Pagada",IF(OR($X118="",$X118="Pendiente"),"Pendiente aprobación",IF($O118&lt;TODAY(),"Vencida",IF($O118&lt;=TODAY()+7,"Programada","Pendiente"))))))</x:f>
      </x:c>
      <x:c r="R118" s="31" t="n"/>
      <x:c r="S118" s="32" t="n"/>
      <x:c r="T118" s="32" t="n"/>
      <x:c r="U118" s="32" t="n"/>
      <x:c r="V118" s="32" t="n"/>
      <x:c r="W118" s="38" t="n"/>
      <x:c r="X118" s="32" t="n"/>
      <x:c r="Y118" s="39">
        <x:f>IF($C118="","",IF($Q118="Pagada","OK",IF($Q118="Incidencia","Revisar documentación",IF($Q118="Pendiente aprobación","Falta aprobar",IF($Q118="Vencida","Vencida "&amp;ABS($P118)&amp;" días",IF($Q118="Programada","Vence en "&amp;$P118&amp;" días","En plazo"))))))</x:f>
      </x:c>
      <x:c r="Z118" s="40">
        <x:f>IF($B118="","",CHOOSE(MONTH(B118),"enero","febrero","marzo","abril","mayo","junio","julio","agosto","septiembre","octubre","noviembre","diciembre"))</x:f>
      </x:c>
      <x:c r="AA118" s="40">
        <x:f>IF($B118="","","T"&amp;ROUNDUP(MONTH($B118)/3,0))</x:f>
      </x:c>
      <x:c r="AB118" s="33" t="n"/>
    </x:row>
    <x:row r="119" ht="22" customHeight="1">
      <x:c r="A119" s="30">
        <x:f>IF($C119="","","FP-"&amp;TEXT(ROW()-16,"0000"))</x:f>
      </x:c>
      <x:c r="B119" s="31" t="n"/>
      <x:c r="C119" s="32" t="n"/>
      <x:c r="D119" s="32" t="n"/>
      <x:c r="E119" s="32" t="n"/>
      <x:c r="F119" s="33" t="n"/>
      <x:c r="G119" s="34" t="n"/>
      <x:c r="H119" s="35" t="n"/>
      <x:c r="I119" s="36">
        <x:f>IF($G119="","",ROUND($G119*$H119,2))</x:f>
      </x:c>
      <x:c r="J119" s="35" t="n"/>
      <x:c r="K119" s="36">
        <x:f>IF($G119="","",ROUND($G119*$J119,2))</x:f>
      </x:c>
      <x:c r="L119" s="36">
        <x:f>IF($G119="","",ROUND($G119+$I119-$K119,2))</x:f>
      </x:c>
      <x:c r="M119" s="34" t="n"/>
      <x:c r="N119" s="36">
        <x:f>IF($L119="","",ROUND($L119-$M119,2))</x:f>
      </x:c>
      <x:c r="O119" s="31" t="n"/>
      <x:c r="P119" s="37">
        <x:f>IF($O119="","",IF($N119&lt;=0.01,0,$O119-TODAY()))</x:f>
      </x:c>
      <x:c r="Q119" s="30">
        <x:f>IF($C119="","",IF($X119="Bloqueada","Incidencia",IF($N119&lt;=0.01,"Pagada",IF(OR($X119="",$X119="Pendiente"),"Pendiente aprobación",IF($O119&lt;TODAY(),"Vencida",IF($O119&lt;=TODAY()+7,"Programada","Pendiente"))))))</x:f>
      </x:c>
      <x:c r="R119" s="31" t="n"/>
      <x:c r="S119" s="32" t="n"/>
      <x:c r="T119" s="32" t="n"/>
      <x:c r="U119" s="32" t="n"/>
      <x:c r="V119" s="32" t="n"/>
      <x:c r="W119" s="38" t="n"/>
      <x:c r="X119" s="32" t="n"/>
      <x:c r="Y119" s="39">
        <x:f>IF($C119="","",IF($Q119="Pagada","OK",IF($Q119="Incidencia","Revisar documentación",IF($Q119="Pendiente aprobación","Falta aprobar",IF($Q119="Vencida","Vencida "&amp;ABS($P119)&amp;" días",IF($Q119="Programada","Vence en "&amp;$P119&amp;" días","En plazo"))))))</x:f>
      </x:c>
      <x:c r="Z119" s="40">
        <x:f>IF($B119="","",CHOOSE(MONTH(B119),"enero","febrero","marzo","abril","mayo","junio","julio","agosto","septiembre","octubre","noviembre","diciembre"))</x:f>
      </x:c>
      <x:c r="AA119" s="40">
        <x:f>IF($B119="","","T"&amp;ROUNDUP(MONTH($B119)/3,0))</x:f>
      </x:c>
      <x:c r="AB119" s="33" t="n"/>
    </x:row>
    <x:row r="120" ht="22" customHeight="1">
      <x:c r="A120" s="30">
        <x:f>IF($C120="","","FP-"&amp;TEXT(ROW()-16,"0000"))</x:f>
      </x:c>
      <x:c r="B120" s="31" t="n"/>
      <x:c r="C120" s="32" t="n"/>
      <x:c r="D120" s="32" t="n"/>
      <x:c r="E120" s="32" t="n"/>
      <x:c r="F120" s="33" t="n"/>
      <x:c r="G120" s="34" t="n"/>
      <x:c r="H120" s="35" t="n"/>
      <x:c r="I120" s="36">
        <x:f>IF($G120="","",ROUND($G120*$H120,2))</x:f>
      </x:c>
      <x:c r="J120" s="35" t="n"/>
      <x:c r="K120" s="36">
        <x:f>IF($G120="","",ROUND($G120*$J120,2))</x:f>
      </x:c>
      <x:c r="L120" s="36">
        <x:f>IF($G120="","",ROUND($G120+$I120-$K120,2))</x:f>
      </x:c>
      <x:c r="M120" s="34" t="n"/>
      <x:c r="N120" s="36">
        <x:f>IF($L120="","",ROUND($L120-$M120,2))</x:f>
      </x:c>
      <x:c r="O120" s="31" t="n"/>
      <x:c r="P120" s="37">
        <x:f>IF($O120="","",IF($N120&lt;=0.01,0,$O120-TODAY()))</x:f>
      </x:c>
      <x:c r="Q120" s="30">
        <x:f>IF($C120="","",IF($X120="Bloqueada","Incidencia",IF($N120&lt;=0.01,"Pagada",IF(OR($X120="",$X120="Pendiente"),"Pendiente aprobación",IF($O120&lt;TODAY(),"Vencida",IF($O120&lt;=TODAY()+7,"Programada","Pendiente"))))))</x:f>
      </x:c>
      <x:c r="R120" s="31" t="n"/>
      <x:c r="S120" s="32" t="n"/>
      <x:c r="T120" s="32" t="n"/>
      <x:c r="U120" s="32" t="n"/>
      <x:c r="V120" s="32" t="n"/>
      <x:c r="W120" s="38" t="n"/>
      <x:c r="X120" s="32" t="n"/>
      <x:c r="Y120" s="39">
        <x:f>IF($C120="","",IF($Q120="Pagada","OK",IF($Q120="Incidencia","Revisar documentación",IF($Q120="Pendiente aprobación","Falta aprobar",IF($Q120="Vencida","Vencida "&amp;ABS($P120)&amp;" días",IF($Q120="Programada","Vence en "&amp;$P120&amp;" días","En plazo"))))))</x:f>
      </x:c>
      <x:c r="Z120" s="40">
        <x:f>IF($B120="","",CHOOSE(MONTH(B120),"enero","febrero","marzo","abril","mayo","junio","julio","agosto","septiembre","octubre","noviembre","diciembre"))</x:f>
      </x:c>
      <x:c r="AA120" s="40">
        <x:f>IF($B120="","","T"&amp;ROUNDUP(MONTH($B120)/3,0))</x:f>
      </x:c>
      <x:c r="AB120" s="33" t="n"/>
    </x:row>
    <x:row r="121" ht="22" customHeight="1">
      <x:c r="A121" s="30">
        <x:f>IF($C121="","","FP-"&amp;TEXT(ROW()-16,"0000"))</x:f>
      </x:c>
      <x:c r="B121" s="31" t="n"/>
      <x:c r="C121" s="32" t="n"/>
      <x:c r="D121" s="32" t="n"/>
      <x:c r="E121" s="32" t="n"/>
      <x:c r="F121" s="33" t="n"/>
      <x:c r="G121" s="34" t="n"/>
      <x:c r="H121" s="35" t="n"/>
      <x:c r="I121" s="36">
        <x:f>IF($G121="","",ROUND($G121*$H121,2))</x:f>
      </x:c>
      <x:c r="J121" s="35" t="n"/>
      <x:c r="K121" s="36">
        <x:f>IF($G121="","",ROUND($G121*$J121,2))</x:f>
      </x:c>
      <x:c r="L121" s="36">
        <x:f>IF($G121="","",ROUND($G121+$I121-$K121,2))</x:f>
      </x:c>
      <x:c r="M121" s="34" t="n"/>
      <x:c r="N121" s="36">
        <x:f>IF($L121="","",ROUND($L121-$M121,2))</x:f>
      </x:c>
      <x:c r="O121" s="31" t="n"/>
      <x:c r="P121" s="37">
        <x:f>IF($O121="","",IF($N121&lt;=0.01,0,$O121-TODAY()))</x:f>
      </x:c>
      <x:c r="Q121" s="30">
        <x:f>IF($C121="","",IF($X121="Bloqueada","Incidencia",IF($N121&lt;=0.01,"Pagada",IF(OR($X121="",$X121="Pendiente"),"Pendiente aprobación",IF($O121&lt;TODAY(),"Vencida",IF($O121&lt;=TODAY()+7,"Programada","Pendiente"))))))</x:f>
      </x:c>
      <x:c r="R121" s="31" t="n"/>
      <x:c r="S121" s="32" t="n"/>
      <x:c r="T121" s="32" t="n"/>
      <x:c r="U121" s="32" t="n"/>
      <x:c r="V121" s="32" t="n"/>
      <x:c r="W121" s="38" t="n"/>
      <x:c r="X121" s="32" t="n"/>
      <x:c r="Y121" s="39">
        <x:f>IF($C121="","",IF($Q121="Pagada","OK",IF($Q121="Incidencia","Revisar documentación",IF($Q121="Pendiente aprobación","Falta aprobar",IF($Q121="Vencida","Vencida "&amp;ABS($P121)&amp;" días",IF($Q121="Programada","Vence en "&amp;$P121&amp;" días","En plazo"))))))</x:f>
      </x:c>
      <x:c r="Z121" s="40">
        <x:f>IF($B121="","",CHOOSE(MONTH(B121),"enero","febrero","marzo","abril","mayo","junio","julio","agosto","septiembre","octubre","noviembre","diciembre"))</x:f>
      </x:c>
      <x:c r="AA121" s="40">
        <x:f>IF($B121="","","T"&amp;ROUNDUP(MONTH($B121)/3,0))</x:f>
      </x:c>
      <x:c r="AB121" s="33" t="n"/>
    </x:row>
    <x:row r="122" ht="22" customHeight="1">
      <x:c r="A122" s="30">
        <x:f>IF($C122="","","FP-"&amp;TEXT(ROW()-16,"0000"))</x:f>
      </x:c>
      <x:c r="B122" s="31" t="n"/>
      <x:c r="C122" s="32" t="n"/>
      <x:c r="D122" s="32" t="n"/>
      <x:c r="E122" s="32" t="n"/>
      <x:c r="F122" s="33" t="n"/>
      <x:c r="G122" s="34" t="n"/>
      <x:c r="H122" s="35" t="n"/>
      <x:c r="I122" s="36">
        <x:f>IF($G122="","",ROUND($G122*$H122,2))</x:f>
      </x:c>
      <x:c r="J122" s="35" t="n"/>
      <x:c r="K122" s="36">
        <x:f>IF($G122="","",ROUND($G122*$J122,2))</x:f>
      </x:c>
      <x:c r="L122" s="36">
        <x:f>IF($G122="","",ROUND($G122+$I122-$K122,2))</x:f>
      </x:c>
      <x:c r="M122" s="34" t="n"/>
      <x:c r="N122" s="36">
        <x:f>IF($L122="","",ROUND($L122-$M122,2))</x:f>
      </x:c>
      <x:c r="O122" s="31" t="n"/>
      <x:c r="P122" s="37">
        <x:f>IF($O122="","",IF($N122&lt;=0.01,0,$O122-TODAY()))</x:f>
      </x:c>
      <x:c r="Q122" s="30">
        <x:f>IF($C122="","",IF($X122="Bloqueada","Incidencia",IF($N122&lt;=0.01,"Pagada",IF(OR($X122="",$X122="Pendiente"),"Pendiente aprobación",IF($O122&lt;TODAY(),"Vencida",IF($O122&lt;=TODAY()+7,"Programada","Pendiente"))))))</x:f>
      </x:c>
      <x:c r="R122" s="31" t="n"/>
      <x:c r="S122" s="32" t="n"/>
      <x:c r="T122" s="32" t="n"/>
      <x:c r="U122" s="32" t="n"/>
      <x:c r="V122" s="32" t="n"/>
      <x:c r="W122" s="38" t="n"/>
      <x:c r="X122" s="32" t="n"/>
      <x:c r="Y122" s="39">
        <x:f>IF($C122="","",IF($Q122="Pagada","OK",IF($Q122="Incidencia","Revisar documentación",IF($Q122="Pendiente aprobación","Falta aprobar",IF($Q122="Vencida","Vencida "&amp;ABS($P122)&amp;" días",IF($Q122="Programada","Vence en "&amp;$P122&amp;" días","En plazo"))))))</x:f>
      </x:c>
      <x:c r="Z122" s="40">
        <x:f>IF($B122="","",CHOOSE(MONTH(B122),"enero","febrero","marzo","abril","mayo","junio","julio","agosto","septiembre","octubre","noviembre","diciembre"))</x:f>
      </x:c>
      <x:c r="AA122" s="40">
        <x:f>IF($B122="","","T"&amp;ROUNDUP(MONTH($B122)/3,0))</x:f>
      </x:c>
      <x:c r="AB122" s="33" t="n"/>
    </x:row>
    <x:row r="123" ht="22" customHeight="1">
      <x:c r="A123" s="30">
        <x:f>IF($C123="","","FP-"&amp;TEXT(ROW()-16,"0000"))</x:f>
      </x:c>
      <x:c r="B123" s="31" t="n"/>
      <x:c r="C123" s="32" t="n"/>
      <x:c r="D123" s="32" t="n"/>
      <x:c r="E123" s="32" t="n"/>
      <x:c r="F123" s="33" t="n"/>
      <x:c r="G123" s="34" t="n"/>
      <x:c r="H123" s="35" t="n"/>
      <x:c r="I123" s="36">
        <x:f>IF($G123="","",ROUND($G123*$H123,2))</x:f>
      </x:c>
      <x:c r="J123" s="35" t="n"/>
      <x:c r="K123" s="36">
        <x:f>IF($G123="","",ROUND($G123*$J123,2))</x:f>
      </x:c>
      <x:c r="L123" s="36">
        <x:f>IF($G123="","",ROUND($G123+$I123-$K123,2))</x:f>
      </x:c>
      <x:c r="M123" s="34" t="n"/>
      <x:c r="N123" s="36">
        <x:f>IF($L123="","",ROUND($L123-$M123,2))</x:f>
      </x:c>
      <x:c r="O123" s="31" t="n"/>
      <x:c r="P123" s="37">
        <x:f>IF($O123="","",IF($N123&lt;=0.01,0,$O123-TODAY()))</x:f>
      </x:c>
      <x:c r="Q123" s="30">
        <x:f>IF($C123="","",IF($X123="Bloqueada","Incidencia",IF($N123&lt;=0.01,"Pagada",IF(OR($X123="",$X123="Pendiente"),"Pendiente aprobación",IF($O123&lt;TODAY(),"Vencida",IF($O123&lt;=TODAY()+7,"Programada","Pendiente"))))))</x:f>
      </x:c>
      <x:c r="R123" s="31" t="n"/>
      <x:c r="S123" s="32" t="n"/>
      <x:c r="T123" s="32" t="n"/>
      <x:c r="U123" s="32" t="n"/>
      <x:c r="V123" s="32" t="n"/>
      <x:c r="W123" s="38" t="n"/>
      <x:c r="X123" s="32" t="n"/>
      <x:c r="Y123" s="39">
        <x:f>IF($C123="","",IF($Q123="Pagada","OK",IF($Q123="Incidencia","Revisar documentación",IF($Q123="Pendiente aprobación","Falta aprobar",IF($Q123="Vencida","Vencida "&amp;ABS($P123)&amp;" días",IF($Q123="Programada","Vence en "&amp;$P123&amp;" días","En plazo"))))))</x:f>
      </x:c>
      <x:c r="Z123" s="40">
        <x:f>IF($B123="","",CHOOSE(MONTH(B123),"enero","febrero","marzo","abril","mayo","junio","julio","agosto","septiembre","octubre","noviembre","diciembre"))</x:f>
      </x:c>
      <x:c r="AA123" s="40">
        <x:f>IF($B123="","","T"&amp;ROUNDUP(MONTH($B123)/3,0))</x:f>
      </x:c>
      <x:c r="AB123" s="33" t="n"/>
    </x:row>
    <x:row r="124" ht="22" customHeight="1">
      <x:c r="A124" s="30">
        <x:f>IF($C124="","","FP-"&amp;TEXT(ROW()-16,"0000"))</x:f>
      </x:c>
      <x:c r="B124" s="31" t="n"/>
      <x:c r="C124" s="32" t="n"/>
      <x:c r="D124" s="32" t="n"/>
      <x:c r="E124" s="32" t="n"/>
      <x:c r="F124" s="33" t="n"/>
      <x:c r="G124" s="34" t="n"/>
      <x:c r="H124" s="35" t="n"/>
      <x:c r="I124" s="36">
        <x:f>IF($G124="","",ROUND($G124*$H124,2))</x:f>
      </x:c>
      <x:c r="J124" s="35" t="n"/>
      <x:c r="K124" s="36">
        <x:f>IF($G124="","",ROUND($G124*$J124,2))</x:f>
      </x:c>
      <x:c r="L124" s="36">
        <x:f>IF($G124="","",ROUND($G124+$I124-$K124,2))</x:f>
      </x:c>
      <x:c r="M124" s="34" t="n"/>
      <x:c r="N124" s="36">
        <x:f>IF($L124="","",ROUND($L124-$M124,2))</x:f>
      </x:c>
      <x:c r="O124" s="31" t="n"/>
      <x:c r="P124" s="37">
        <x:f>IF($O124="","",IF($N124&lt;=0.01,0,$O124-TODAY()))</x:f>
      </x:c>
      <x:c r="Q124" s="30">
        <x:f>IF($C124="","",IF($X124="Bloqueada","Incidencia",IF($N124&lt;=0.01,"Pagada",IF(OR($X124="",$X124="Pendiente"),"Pendiente aprobación",IF($O124&lt;TODAY(),"Vencida",IF($O124&lt;=TODAY()+7,"Programada","Pendiente"))))))</x:f>
      </x:c>
      <x:c r="R124" s="31" t="n"/>
      <x:c r="S124" s="32" t="n"/>
      <x:c r="T124" s="32" t="n"/>
      <x:c r="U124" s="32" t="n"/>
      <x:c r="V124" s="32" t="n"/>
      <x:c r="W124" s="38" t="n"/>
      <x:c r="X124" s="32" t="n"/>
      <x:c r="Y124" s="39">
        <x:f>IF($C124="","",IF($Q124="Pagada","OK",IF($Q124="Incidencia","Revisar documentación",IF($Q124="Pendiente aprobación","Falta aprobar",IF($Q124="Vencida","Vencida "&amp;ABS($P124)&amp;" días",IF($Q124="Programada","Vence en "&amp;$P124&amp;" días","En plazo"))))))</x:f>
      </x:c>
      <x:c r="Z124" s="40">
        <x:f>IF($B124="","",CHOOSE(MONTH(B124),"enero","febrero","marzo","abril","mayo","junio","julio","agosto","septiembre","octubre","noviembre","diciembre"))</x:f>
      </x:c>
      <x:c r="AA124" s="40">
        <x:f>IF($B124="","","T"&amp;ROUNDUP(MONTH($B124)/3,0))</x:f>
      </x:c>
      <x:c r="AB124" s="33" t="n"/>
    </x:row>
    <x:row r="125" ht="22" customHeight="1">
      <x:c r="A125" s="30">
        <x:f>IF($C125="","","FP-"&amp;TEXT(ROW()-16,"0000"))</x:f>
      </x:c>
      <x:c r="B125" s="31" t="n"/>
      <x:c r="C125" s="32" t="n"/>
      <x:c r="D125" s="32" t="n"/>
      <x:c r="E125" s="32" t="n"/>
      <x:c r="F125" s="33" t="n"/>
      <x:c r="G125" s="34" t="n"/>
      <x:c r="H125" s="35" t="n"/>
      <x:c r="I125" s="36">
        <x:f>IF($G125="","",ROUND($G125*$H125,2))</x:f>
      </x:c>
      <x:c r="J125" s="35" t="n"/>
      <x:c r="K125" s="36">
        <x:f>IF($G125="","",ROUND($G125*$J125,2))</x:f>
      </x:c>
      <x:c r="L125" s="36">
        <x:f>IF($G125="","",ROUND($G125+$I125-$K125,2))</x:f>
      </x:c>
      <x:c r="M125" s="34" t="n"/>
      <x:c r="N125" s="36">
        <x:f>IF($L125="","",ROUND($L125-$M125,2))</x:f>
      </x:c>
      <x:c r="O125" s="31" t="n"/>
      <x:c r="P125" s="37">
        <x:f>IF($O125="","",IF($N125&lt;=0.01,0,$O125-TODAY()))</x:f>
      </x:c>
      <x:c r="Q125" s="30">
        <x:f>IF($C125="","",IF($X125="Bloqueada","Incidencia",IF($N125&lt;=0.01,"Pagada",IF(OR($X125="",$X125="Pendiente"),"Pendiente aprobación",IF($O125&lt;TODAY(),"Vencida",IF($O125&lt;=TODAY()+7,"Programada","Pendiente"))))))</x:f>
      </x:c>
      <x:c r="R125" s="31" t="n"/>
      <x:c r="S125" s="32" t="n"/>
      <x:c r="T125" s="32" t="n"/>
      <x:c r="U125" s="32" t="n"/>
      <x:c r="V125" s="32" t="n"/>
      <x:c r="W125" s="38" t="n"/>
      <x:c r="X125" s="32" t="n"/>
      <x:c r="Y125" s="39">
        <x:f>IF($C125="","",IF($Q125="Pagada","OK",IF($Q125="Incidencia","Revisar documentación",IF($Q125="Pendiente aprobación","Falta aprobar",IF($Q125="Vencida","Vencida "&amp;ABS($P125)&amp;" días",IF($Q125="Programada","Vence en "&amp;$P125&amp;" días","En plazo"))))))</x:f>
      </x:c>
      <x:c r="Z125" s="40">
        <x:f>IF($B125="","",CHOOSE(MONTH(B125),"enero","febrero","marzo","abril","mayo","junio","julio","agosto","septiembre","octubre","noviembre","diciembre"))</x:f>
      </x:c>
      <x:c r="AA125" s="40">
        <x:f>IF($B125="","","T"&amp;ROUNDUP(MONTH($B125)/3,0))</x:f>
      </x:c>
      <x:c r="AB125" s="33" t="n"/>
    </x:row>
    <x:row r="126" ht="22" customHeight="1">
      <x:c r="A126" s="30">
        <x:f>IF($C126="","","FP-"&amp;TEXT(ROW()-16,"0000"))</x:f>
      </x:c>
      <x:c r="B126" s="31" t="n"/>
      <x:c r="C126" s="32" t="n"/>
      <x:c r="D126" s="32" t="n"/>
      <x:c r="E126" s="32" t="n"/>
      <x:c r="F126" s="33" t="n"/>
      <x:c r="G126" s="34" t="n"/>
      <x:c r="H126" s="35" t="n"/>
      <x:c r="I126" s="36">
        <x:f>IF($G126="","",ROUND($G126*$H126,2))</x:f>
      </x:c>
      <x:c r="J126" s="35" t="n"/>
      <x:c r="K126" s="36">
        <x:f>IF($G126="","",ROUND($G126*$J126,2))</x:f>
      </x:c>
      <x:c r="L126" s="36">
        <x:f>IF($G126="","",ROUND($G126+$I126-$K126,2))</x:f>
      </x:c>
      <x:c r="M126" s="34" t="n"/>
      <x:c r="N126" s="36">
        <x:f>IF($L126="","",ROUND($L126-$M126,2))</x:f>
      </x:c>
      <x:c r="O126" s="31" t="n"/>
      <x:c r="P126" s="37">
        <x:f>IF($O126="","",IF($N126&lt;=0.01,0,$O126-TODAY()))</x:f>
      </x:c>
      <x:c r="Q126" s="30">
        <x:f>IF($C126="","",IF($X126="Bloqueada","Incidencia",IF($N126&lt;=0.01,"Pagada",IF(OR($X126="",$X126="Pendiente"),"Pendiente aprobación",IF($O126&lt;TODAY(),"Vencida",IF($O126&lt;=TODAY()+7,"Programada","Pendiente"))))))</x:f>
      </x:c>
      <x:c r="R126" s="31" t="n"/>
      <x:c r="S126" s="32" t="n"/>
      <x:c r="T126" s="32" t="n"/>
      <x:c r="U126" s="32" t="n"/>
      <x:c r="V126" s="32" t="n"/>
      <x:c r="W126" s="38" t="n"/>
      <x:c r="X126" s="32" t="n"/>
      <x:c r="Y126" s="39">
        <x:f>IF($C126="","",IF($Q126="Pagada","OK",IF($Q126="Incidencia","Revisar documentación",IF($Q126="Pendiente aprobación","Falta aprobar",IF($Q126="Vencida","Vencida "&amp;ABS($P126)&amp;" días",IF($Q126="Programada","Vence en "&amp;$P126&amp;" días","En plazo"))))))</x:f>
      </x:c>
      <x:c r="Z126" s="40">
        <x:f>IF($B126="","",CHOOSE(MONTH(B126),"enero","febrero","marzo","abril","mayo","junio","julio","agosto","septiembre","octubre","noviembre","diciembre"))</x:f>
      </x:c>
      <x:c r="AA126" s="40">
        <x:f>IF($B126="","","T"&amp;ROUNDUP(MONTH($B126)/3,0))</x:f>
      </x:c>
      <x:c r="AB126" s="33" t="n"/>
    </x:row>
    <x:row r="127" ht="22" customHeight="1">
      <x:c r="A127" s="30">
        <x:f>IF($C127="","","FP-"&amp;TEXT(ROW()-16,"0000"))</x:f>
      </x:c>
      <x:c r="B127" s="31" t="n"/>
      <x:c r="C127" s="32" t="n"/>
      <x:c r="D127" s="32" t="n"/>
      <x:c r="E127" s="32" t="n"/>
      <x:c r="F127" s="33" t="n"/>
      <x:c r="G127" s="34" t="n"/>
      <x:c r="H127" s="35" t="n"/>
      <x:c r="I127" s="36">
        <x:f>IF($G127="","",ROUND($G127*$H127,2))</x:f>
      </x:c>
      <x:c r="J127" s="35" t="n"/>
      <x:c r="K127" s="36">
        <x:f>IF($G127="","",ROUND($G127*$J127,2))</x:f>
      </x:c>
      <x:c r="L127" s="36">
        <x:f>IF($G127="","",ROUND($G127+$I127-$K127,2))</x:f>
      </x:c>
      <x:c r="M127" s="34" t="n"/>
      <x:c r="N127" s="36">
        <x:f>IF($L127="","",ROUND($L127-$M127,2))</x:f>
      </x:c>
      <x:c r="O127" s="31" t="n"/>
      <x:c r="P127" s="37">
        <x:f>IF($O127="","",IF($N127&lt;=0.01,0,$O127-TODAY()))</x:f>
      </x:c>
      <x:c r="Q127" s="30">
        <x:f>IF($C127="","",IF($X127="Bloqueada","Incidencia",IF($N127&lt;=0.01,"Pagada",IF(OR($X127="",$X127="Pendiente"),"Pendiente aprobación",IF($O127&lt;TODAY(),"Vencida",IF($O127&lt;=TODAY()+7,"Programada","Pendiente"))))))</x:f>
      </x:c>
      <x:c r="R127" s="31" t="n"/>
      <x:c r="S127" s="32" t="n"/>
      <x:c r="T127" s="32" t="n"/>
      <x:c r="U127" s="32" t="n"/>
      <x:c r="V127" s="32" t="n"/>
      <x:c r="W127" s="38" t="n"/>
      <x:c r="X127" s="32" t="n"/>
      <x:c r="Y127" s="39">
        <x:f>IF($C127="","",IF($Q127="Pagada","OK",IF($Q127="Incidencia","Revisar documentación",IF($Q127="Pendiente aprobación","Falta aprobar",IF($Q127="Vencida","Vencida "&amp;ABS($P127)&amp;" días",IF($Q127="Programada","Vence en "&amp;$P127&amp;" días","En plazo"))))))</x:f>
      </x:c>
      <x:c r="Z127" s="40">
        <x:f>IF($B127="","",CHOOSE(MONTH(B127),"enero","febrero","marzo","abril","mayo","junio","julio","agosto","septiembre","octubre","noviembre","diciembre"))</x:f>
      </x:c>
      <x:c r="AA127" s="40">
        <x:f>IF($B127="","","T"&amp;ROUNDUP(MONTH($B127)/3,0))</x:f>
      </x:c>
      <x:c r="AB127" s="33" t="n"/>
    </x:row>
    <x:row r="128" ht="22" customHeight="1">
      <x:c r="A128" s="30">
        <x:f>IF($C128="","","FP-"&amp;TEXT(ROW()-16,"0000"))</x:f>
      </x:c>
      <x:c r="B128" s="31" t="n"/>
      <x:c r="C128" s="32" t="n"/>
      <x:c r="D128" s="32" t="n"/>
      <x:c r="E128" s="32" t="n"/>
      <x:c r="F128" s="33" t="n"/>
      <x:c r="G128" s="34" t="n"/>
      <x:c r="H128" s="35" t="n"/>
      <x:c r="I128" s="36">
        <x:f>IF($G128="","",ROUND($G128*$H128,2))</x:f>
      </x:c>
      <x:c r="J128" s="35" t="n"/>
      <x:c r="K128" s="36">
        <x:f>IF($G128="","",ROUND($G128*$J128,2))</x:f>
      </x:c>
      <x:c r="L128" s="36">
        <x:f>IF($G128="","",ROUND($G128+$I128-$K128,2))</x:f>
      </x:c>
      <x:c r="M128" s="34" t="n"/>
      <x:c r="N128" s="36">
        <x:f>IF($L128="","",ROUND($L128-$M128,2))</x:f>
      </x:c>
      <x:c r="O128" s="31" t="n"/>
      <x:c r="P128" s="37">
        <x:f>IF($O128="","",IF($N128&lt;=0.01,0,$O128-TODAY()))</x:f>
      </x:c>
      <x:c r="Q128" s="30">
        <x:f>IF($C128="","",IF($X128="Bloqueada","Incidencia",IF($N128&lt;=0.01,"Pagada",IF(OR($X128="",$X128="Pendiente"),"Pendiente aprobación",IF($O128&lt;TODAY(),"Vencida",IF($O128&lt;=TODAY()+7,"Programada","Pendiente"))))))</x:f>
      </x:c>
      <x:c r="R128" s="31" t="n"/>
      <x:c r="S128" s="32" t="n"/>
      <x:c r="T128" s="32" t="n"/>
      <x:c r="U128" s="32" t="n"/>
      <x:c r="V128" s="32" t="n"/>
      <x:c r="W128" s="38" t="n"/>
      <x:c r="X128" s="32" t="n"/>
      <x:c r="Y128" s="39">
        <x:f>IF($C128="","",IF($Q128="Pagada","OK",IF($Q128="Incidencia","Revisar documentación",IF($Q128="Pendiente aprobación","Falta aprobar",IF($Q128="Vencida","Vencida "&amp;ABS($P128)&amp;" días",IF($Q128="Programada","Vence en "&amp;$P128&amp;" días","En plazo"))))))</x:f>
      </x:c>
      <x:c r="Z128" s="40">
        <x:f>IF($B128="","",CHOOSE(MONTH(B128),"enero","febrero","marzo","abril","mayo","junio","julio","agosto","septiembre","octubre","noviembre","diciembre"))</x:f>
      </x:c>
      <x:c r="AA128" s="40">
        <x:f>IF($B128="","","T"&amp;ROUNDUP(MONTH($B128)/3,0))</x:f>
      </x:c>
      <x:c r="AB128" s="33" t="n"/>
    </x:row>
    <x:row r="129" ht="22" customHeight="1">
      <x:c r="A129" s="30">
        <x:f>IF($C129="","","FP-"&amp;TEXT(ROW()-16,"0000"))</x:f>
      </x:c>
      <x:c r="B129" s="31" t="n"/>
      <x:c r="C129" s="32" t="n"/>
      <x:c r="D129" s="32" t="n"/>
      <x:c r="E129" s="32" t="n"/>
      <x:c r="F129" s="33" t="n"/>
      <x:c r="G129" s="34" t="n"/>
      <x:c r="H129" s="35" t="n"/>
      <x:c r="I129" s="36">
        <x:f>IF($G129="","",ROUND($G129*$H129,2))</x:f>
      </x:c>
      <x:c r="J129" s="35" t="n"/>
      <x:c r="K129" s="36">
        <x:f>IF($G129="","",ROUND($G129*$J129,2))</x:f>
      </x:c>
      <x:c r="L129" s="36">
        <x:f>IF($G129="","",ROUND($G129+$I129-$K129,2))</x:f>
      </x:c>
      <x:c r="M129" s="34" t="n"/>
      <x:c r="N129" s="36">
        <x:f>IF($L129="","",ROUND($L129-$M129,2))</x:f>
      </x:c>
      <x:c r="O129" s="31" t="n"/>
      <x:c r="P129" s="37">
        <x:f>IF($O129="","",IF($N129&lt;=0.01,0,$O129-TODAY()))</x:f>
      </x:c>
      <x:c r="Q129" s="30">
        <x:f>IF($C129="","",IF($X129="Bloqueada","Incidencia",IF($N129&lt;=0.01,"Pagada",IF(OR($X129="",$X129="Pendiente"),"Pendiente aprobación",IF($O129&lt;TODAY(),"Vencida",IF($O129&lt;=TODAY()+7,"Programada","Pendiente"))))))</x:f>
      </x:c>
      <x:c r="R129" s="31" t="n"/>
      <x:c r="S129" s="32" t="n"/>
      <x:c r="T129" s="32" t="n"/>
      <x:c r="U129" s="32" t="n"/>
      <x:c r="V129" s="32" t="n"/>
      <x:c r="W129" s="38" t="n"/>
      <x:c r="X129" s="32" t="n"/>
      <x:c r="Y129" s="39">
        <x:f>IF($C129="","",IF($Q129="Pagada","OK",IF($Q129="Incidencia","Revisar documentación",IF($Q129="Pendiente aprobación","Falta aprobar",IF($Q129="Vencida","Vencida "&amp;ABS($P129)&amp;" días",IF($Q129="Programada","Vence en "&amp;$P129&amp;" días","En plazo"))))))</x:f>
      </x:c>
      <x:c r="Z129" s="40">
        <x:f>IF($B129="","",CHOOSE(MONTH(B129),"enero","febrero","marzo","abril","mayo","junio","julio","agosto","septiembre","octubre","noviembre","diciembre"))</x:f>
      </x:c>
      <x:c r="AA129" s="40">
        <x:f>IF($B129="","","T"&amp;ROUNDUP(MONTH($B129)/3,0))</x:f>
      </x:c>
      <x:c r="AB129" s="33" t="n"/>
    </x:row>
    <x:row r="130" ht="22" customHeight="1">
      <x:c r="A130" s="30">
        <x:f>IF($C130="","","FP-"&amp;TEXT(ROW()-16,"0000"))</x:f>
      </x:c>
      <x:c r="B130" s="31" t="n"/>
      <x:c r="C130" s="32" t="n"/>
      <x:c r="D130" s="32" t="n"/>
      <x:c r="E130" s="32" t="n"/>
      <x:c r="F130" s="33" t="n"/>
      <x:c r="G130" s="34" t="n"/>
      <x:c r="H130" s="35" t="n"/>
      <x:c r="I130" s="36">
        <x:f>IF($G130="","",ROUND($G130*$H130,2))</x:f>
      </x:c>
      <x:c r="J130" s="35" t="n"/>
      <x:c r="K130" s="36">
        <x:f>IF($G130="","",ROUND($G130*$J130,2))</x:f>
      </x:c>
      <x:c r="L130" s="36">
        <x:f>IF($G130="","",ROUND($G130+$I130-$K130,2))</x:f>
      </x:c>
      <x:c r="M130" s="34" t="n"/>
      <x:c r="N130" s="36">
        <x:f>IF($L130="","",ROUND($L130-$M130,2))</x:f>
      </x:c>
      <x:c r="O130" s="31" t="n"/>
      <x:c r="P130" s="37">
        <x:f>IF($O130="","",IF($N130&lt;=0.01,0,$O130-TODAY()))</x:f>
      </x:c>
      <x:c r="Q130" s="30">
        <x:f>IF($C130="","",IF($X130="Bloqueada","Incidencia",IF($N130&lt;=0.01,"Pagada",IF(OR($X130="",$X130="Pendiente"),"Pendiente aprobación",IF($O130&lt;TODAY(),"Vencida",IF($O130&lt;=TODAY()+7,"Programada","Pendiente"))))))</x:f>
      </x:c>
      <x:c r="R130" s="31" t="n"/>
      <x:c r="S130" s="32" t="n"/>
      <x:c r="T130" s="32" t="n"/>
      <x:c r="U130" s="32" t="n"/>
      <x:c r="V130" s="32" t="n"/>
      <x:c r="W130" s="38" t="n"/>
      <x:c r="X130" s="32" t="n"/>
      <x:c r="Y130" s="39">
        <x:f>IF($C130="","",IF($Q130="Pagada","OK",IF($Q130="Incidencia","Revisar documentación",IF($Q130="Pendiente aprobación","Falta aprobar",IF($Q130="Vencida","Vencida "&amp;ABS($P130)&amp;" días",IF($Q130="Programada","Vence en "&amp;$P130&amp;" días","En plazo"))))))</x:f>
      </x:c>
      <x:c r="Z130" s="40">
        <x:f>IF($B130="","",CHOOSE(MONTH(B130),"enero","febrero","marzo","abril","mayo","junio","julio","agosto","septiembre","octubre","noviembre","diciembre"))</x:f>
      </x:c>
      <x:c r="AA130" s="40">
        <x:f>IF($B130="","","T"&amp;ROUNDUP(MONTH($B130)/3,0))</x:f>
      </x:c>
      <x:c r="AB130" s="33" t="n"/>
    </x:row>
    <x:row r="131" ht="22" customHeight="1">
      <x:c r="A131" s="30">
        <x:f>IF($C131="","","FP-"&amp;TEXT(ROW()-16,"0000"))</x:f>
      </x:c>
      <x:c r="B131" s="31" t="n"/>
      <x:c r="C131" s="32" t="n"/>
      <x:c r="D131" s="32" t="n"/>
      <x:c r="E131" s="32" t="n"/>
      <x:c r="F131" s="33" t="n"/>
      <x:c r="G131" s="34" t="n"/>
      <x:c r="H131" s="35" t="n"/>
      <x:c r="I131" s="36">
        <x:f>IF($G131="","",ROUND($G131*$H131,2))</x:f>
      </x:c>
      <x:c r="J131" s="35" t="n"/>
      <x:c r="K131" s="36">
        <x:f>IF($G131="","",ROUND($G131*$J131,2))</x:f>
      </x:c>
      <x:c r="L131" s="36">
        <x:f>IF($G131="","",ROUND($G131+$I131-$K131,2))</x:f>
      </x:c>
      <x:c r="M131" s="34" t="n"/>
      <x:c r="N131" s="36">
        <x:f>IF($L131="","",ROUND($L131-$M131,2))</x:f>
      </x:c>
      <x:c r="O131" s="31" t="n"/>
      <x:c r="P131" s="37">
        <x:f>IF($O131="","",IF($N131&lt;=0.01,0,$O131-TODAY()))</x:f>
      </x:c>
      <x:c r="Q131" s="30">
        <x:f>IF($C131="","",IF($X131="Bloqueada","Incidencia",IF($N131&lt;=0.01,"Pagada",IF(OR($X131="",$X131="Pendiente"),"Pendiente aprobación",IF($O131&lt;TODAY(),"Vencida",IF($O131&lt;=TODAY()+7,"Programada","Pendiente"))))))</x:f>
      </x:c>
      <x:c r="R131" s="31" t="n"/>
      <x:c r="S131" s="32" t="n"/>
      <x:c r="T131" s="32" t="n"/>
      <x:c r="U131" s="32" t="n"/>
      <x:c r="V131" s="32" t="n"/>
      <x:c r="W131" s="38" t="n"/>
      <x:c r="X131" s="32" t="n"/>
      <x:c r="Y131" s="39">
        <x:f>IF($C131="","",IF($Q131="Pagada","OK",IF($Q131="Incidencia","Revisar documentación",IF($Q131="Pendiente aprobación","Falta aprobar",IF($Q131="Vencida","Vencida "&amp;ABS($P131)&amp;" días",IF($Q131="Programada","Vence en "&amp;$P131&amp;" días","En plazo"))))))</x:f>
      </x:c>
      <x:c r="Z131" s="40">
        <x:f>IF($B131="","",CHOOSE(MONTH(B131),"enero","febrero","marzo","abril","mayo","junio","julio","agosto","septiembre","octubre","noviembre","diciembre"))</x:f>
      </x:c>
      <x:c r="AA131" s="40">
        <x:f>IF($B131="","","T"&amp;ROUNDUP(MONTH($B131)/3,0))</x:f>
      </x:c>
      <x:c r="AB131" s="33" t="n"/>
    </x:row>
    <x:row r="132" ht="22" customHeight="1">
      <x:c r="A132" s="30">
        <x:f>IF($C132="","","FP-"&amp;TEXT(ROW()-16,"0000"))</x:f>
      </x:c>
      <x:c r="B132" s="31" t="n"/>
      <x:c r="C132" s="32" t="n"/>
      <x:c r="D132" s="32" t="n"/>
      <x:c r="E132" s="32" t="n"/>
      <x:c r="F132" s="33" t="n"/>
      <x:c r="G132" s="34" t="n"/>
      <x:c r="H132" s="35" t="n"/>
      <x:c r="I132" s="36">
        <x:f>IF($G132="","",ROUND($G132*$H132,2))</x:f>
      </x:c>
      <x:c r="J132" s="35" t="n"/>
      <x:c r="K132" s="36">
        <x:f>IF($G132="","",ROUND($G132*$J132,2))</x:f>
      </x:c>
      <x:c r="L132" s="36">
        <x:f>IF($G132="","",ROUND($G132+$I132-$K132,2))</x:f>
      </x:c>
      <x:c r="M132" s="34" t="n"/>
      <x:c r="N132" s="36">
        <x:f>IF($L132="","",ROUND($L132-$M132,2))</x:f>
      </x:c>
      <x:c r="O132" s="31" t="n"/>
      <x:c r="P132" s="37">
        <x:f>IF($O132="","",IF($N132&lt;=0.01,0,$O132-TODAY()))</x:f>
      </x:c>
      <x:c r="Q132" s="30">
        <x:f>IF($C132="","",IF($X132="Bloqueada","Incidencia",IF($N132&lt;=0.01,"Pagada",IF(OR($X132="",$X132="Pendiente"),"Pendiente aprobación",IF($O132&lt;TODAY(),"Vencida",IF($O132&lt;=TODAY()+7,"Programada","Pendiente"))))))</x:f>
      </x:c>
      <x:c r="R132" s="31" t="n"/>
      <x:c r="S132" s="32" t="n"/>
      <x:c r="T132" s="32" t="n"/>
      <x:c r="U132" s="32" t="n"/>
      <x:c r="V132" s="32" t="n"/>
      <x:c r="W132" s="38" t="n"/>
      <x:c r="X132" s="32" t="n"/>
      <x:c r="Y132" s="39">
        <x:f>IF($C132="","",IF($Q132="Pagada","OK",IF($Q132="Incidencia","Revisar documentación",IF($Q132="Pendiente aprobación","Falta aprobar",IF($Q132="Vencida","Vencida "&amp;ABS($P132)&amp;" días",IF($Q132="Programada","Vence en "&amp;$P132&amp;" días","En plazo"))))))</x:f>
      </x:c>
      <x:c r="Z132" s="40">
        <x:f>IF($B132="","",CHOOSE(MONTH(B132),"enero","febrero","marzo","abril","mayo","junio","julio","agosto","septiembre","octubre","noviembre","diciembre"))</x:f>
      </x:c>
      <x:c r="AA132" s="40">
        <x:f>IF($B132="","","T"&amp;ROUNDUP(MONTH($B132)/3,0))</x:f>
      </x:c>
      <x:c r="AB132" s="33" t="n"/>
    </x:row>
    <x:row r="133" ht="22" customHeight="1">
      <x:c r="A133" s="30">
        <x:f>IF($C133="","","FP-"&amp;TEXT(ROW()-16,"0000"))</x:f>
      </x:c>
      <x:c r="B133" s="31" t="n"/>
      <x:c r="C133" s="32" t="n"/>
      <x:c r="D133" s="32" t="n"/>
      <x:c r="E133" s="32" t="n"/>
      <x:c r="F133" s="33" t="n"/>
      <x:c r="G133" s="34" t="n"/>
      <x:c r="H133" s="35" t="n"/>
      <x:c r="I133" s="36">
        <x:f>IF($G133="","",ROUND($G133*$H133,2))</x:f>
      </x:c>
      <x:c r="J133" s="35" t="n"/>
      <x:c r="K133" s="36">
        <x:f>IF($G133="","",ROUND($G133*$J133,2))</x:f>
      </x:c>
      <x:c r="L133" s="36">
        <x:f>IF($G133="","",ROUND($G133+$I133-$K133,2))</x:f>
      </x:c>
      <x:c r="M133" s="34" t="n"/>
      <x:c r="N133" s="36">
        <x:f>IF($L133="","",ROUND($L133-$M133,2))</x:f>
      </x:c>
      <x:c r="O133" s="31" t="n"/>
      <x:c r="P133" s="37">
        <x:f>IF($O133="","",IF($N133&lt;=0.01,0,$O133-TODAY()))</x:f>
      </x:c>
      <x:c r="Q133" s="30">
        <x:f>IF($C133="","",IF($X133="Bloqueada","Incidencia",IF($N133&lt;=0.01,"Pagada",IF(OR($X133="",$X133="Pendiente"),"Pendiente aprobación",IF($O133&lt;TODAY(),"Vencida",IF($O133&lt;=TODAY()+7,"Programada","Pendiente"))))))</x:f>
      </x:c>
      <x:c r="R133" s="31" t="n"/>
      <x:c r="S133" s="32" t="n"/>
      <x:c r="T133" s="32" t="n"/>
      <x:c r="U133" s="32" t="n"/>
      <x:c r="V133" s="32" t="n"/>
      <x:c r="W133" s="38" t="n"/>
      <x:c r="X133" s="32" t="n"/>
      <x:c r="Y133" s="39">
        <x:f>IF($C133="","",IF($Q133="Pagada","OK",IF($Q133="Incidencia","Revisar documentación",IF($Q133="Pendiente aprobación","Falta aprobar",IF($Q133="Vencida","Vencida "&amp;ABS($P133)&amp;" días",IF($Q133="Programada","Vence en "&amp;$P133&amp;" días","En plazo"))))))</x:f>
      </x:c>
      <x:c r="Z133" s="40">
        <x:f>IF($B133="","",CHOOSE(MONTH(B133),"enero","febrero","marzo","abril","mayo","junio","julio","agosto","septiembre","octubre","noviembre","diciembre"))</x:f>
      </x:c>
      <x:c r="AA133" s="40">
        <x:f>IF($B133="","","T"&amp;ROUNDUP(MONTH($B133)/3,0))</x:f>
      </x:c>
      <x:c r="AB133" s="33" t="n"/>
    </x:row>
    <x:row r="134" ht="22" customHeight="1">
      <x:c r="A134" s="30">
        <x:f>IF($C134="","","FP-"&amp;TEXT(ROW()-16,"0000"))</x:f>
      </x:c>
      <x:c r="B134" s="31" t="n"/>
      <x:c r="C134" s="32" t="n"/>
      <x:c r="D134" s="32" t="n"/>
      <x:c r="E134" s="32" t="n"/>
      <x:c r="F134" s="33" t="n"/>
      <x:c r="G134" s="34" t="n"/>
      <x:c r="H134" s="35" t="n"/>
      <x:c r="I134" s="36">
        <x:f>IF($G134="","",ROUND($G134*$H134,2))</x:f>
      </x:c>
      <x:c r="J134" s="35" t="n"/>
      <x:c r="K134" s="36">
        <x:f>IF($G134="","",ROUND($G134*$J134,2))</x:f>
      </x:c>
      <x:c r="L134" s="36">
        <x:f>IF($G134="","",ROUND($G134+$I134-$K134,2))</x:f>
      </x:c>
      <x:c r="M134" s="34" t="n"/>
      <x:c r="N134" s="36">
        <x:f>IF($L134="","",ROUND($L134-$M134,2))</x:f>
      </x:c>
      <x:c r="O134" s="31" t="n"/>
      <x:c r="P134" s="37">
        <x:f>IF($O134="","",IF($N134&lt;=0.01,0,$O134-TODAY()))</x:f>
      </x:c>
      <x:c r="Q134" s="30">
        <x:f>IF($C134="","",IF($X134="Bloqueada","Incidencia",IF($N134&lt;=0.01,"Pagada",IF(OR($X134="",$X134="Pendiente"),"Pendiente aprobación",IF($O134&lt;TODAY(),"Vencida",IF($O134&lt;=TODAY()+7,"Programada","Pendiente"))))))</x:f>
      </x:c>
      <x:c r="R134" s="31" t="n"/>
      <x:c r="S134" s="32" t="n"/>
      <x:c r="T134" s="32" t="n"/>
      <x:c r="U134" s="32" t="n"/>
      <x:c r="V134" s="32" t="n"/>
      <x:c r="W134" s="38" t="n"/>
      <x:c r="X134" s="32" t="n"/>
      <x:c r="Y134" s="39">
        <x:f>IF($C134="","",IF($Q134="Pagada","OK",IF($Q134="Incidencia","Revisar documentación",IF($Q134="Pendiente aprobación","Falta aprobar",IF($Q134="Vencida","Vencida "&amp;ABS($P134)&amp;" días",IF($Q134="Programada","Vence en "&amp;$P134&amp;" días","En plazo"))))))</x:f>
      </x:c>
      <x:c r="Z134" s="40">
        <x:f>IF($B134="","",CHOOSE(MONTH(B134),"enero","febrero","marzo","abril","mayo","junio","julio","agosto","septiembre","octubre","noviembre","diciembre"))</x:f>
      </x:c>
      <x:c r="AA134" s="40">
        <x:f>IF($B134="","","T"&amp;ROUNDUP(MONTH($B134)/3,0))</x:f>
      </x:c>
      <x:c r="AB134" s="33" t="n"/>
    </x:row>
    <x:row r="135" ht="22" customHeight="1">
      <x:c r="A135" s="30">
        <x:f>IF($C135="","","FP-"&amp;TEXT(ROW()-16,"0000"))</x:f>
      </x:c>
      <x:c r="B135" s="31" t="n"/>
      <x:c r="C135" s="32" t="n"/>
      <x:c r="D135" s="32" t="n"/>
      <x:c r="E135" s="32" t="n"/>
      <x:c r="F135" s="33" t="n"/>
      <x:c r="G135" s="34" t="n"/>
      <x:c r="H135" s="35" t="n"/>
      <x:c r="I135" s="36">
        <x:f>IF($G135="","",ROUND($G135*$H135,2))</x:f>
      </x:c>
      <x:c r="J135" s="35" t="n"/>
      <x:c r="K135" s="36">
        <x:f>IF($G135="","",ROUND($G135*$J135,2))</x:f>
      </x:c>
      <x:c r="L135" s="36">
        <x:f>IF($G135="","",ROUND($G135+$I135-$K135,2))</x:f>
      </x:c>
      <x:c r="M135" s="34" t="n"/>
      <x:c r="N135" s="36">
        <x:f>IF($L135="","",ROUND($L135-$M135,2))</x:f>
      </x:c>
      <x:c r="O135" s="31" t="n"/>
      <x:c r="P135" s="37">
        <x:f>IF($O135="","",IF($N135&lt;=0.01,0,$O135-TODAY()))</x:f>
      </x:c>
      <x:c r="Q135" s="30">
        <x:f>IF($C135="","",IF($X135="Bloqueada","Incidencia",IF($N135&lt;=0.01,"Pagada",IF(OR($X135="",$X135="Pendiente"),"Pendiente aprobación",IF($O135&lt;TODAY(),"Vencida",IF($O135&lt;=TODAY()+7,"Programada","Pendiente"))))))</x:f>
      </x:c>
      <x:c r="R135" s="31" t="n"/>
      <x:c r="S135" s="32" t="n"/>
      <x:c r="T135" s="32" t="n"/>
      <x:c r="U135" s="32" t="n"/>
      <x:c r="V135" s="32" t="n"/>
      <x:c r="W135" s="38" t="n"/>
      <x:c r="X135" s="32" t="n"/>
      <x:c r="Y135" s="39">
        <x:f>IF($C135="","",IF($Q135="Pagada","OK",IF($Q135="Incidencia","Revisar documentación",IF($Q135="Pendiente aprobación","Falta aprobar",IF($Q135="Vencida","Vencida "&amp;ABS($P135)&amp;" días",IF($Q135="Programada","Vence en "&amp;$P135&amp;" días","En plazo"))))))</x:f>
      </x:c>
      <x:c r="Z135" s="40">
        <x:f>IF($B135="","",CHOOSE(MONTH(B135),"enero","febrero","marzo","abril","mayo","junio","julio","agosto","septiembre","octubre","noviembre","diciembre"))</x:f>
      </x:c>
      <x:c r="AA135" s="40">
        <x:f>IF($B135="","","T"&amp;ROUNDUP(MONTH($B135)/3,0))</x:f>
      </x:c>
      <x:c r="AB135" s="33" t="n"/>
    </x:row>
    <x:row r="136" ht="22" customHeight="1">
      <x:c r="A136" s="30">
        <x:f>IF($C136="","","FP-"&amp;TEXT(ROW()-16,"0000"))</x:f>
      </x:c>
      <x:c r="B136" s="31" t="n"/>
      <x:c r="C136" s="32" t="n"/>
      <x:c r="D136" s="32" t="n"/>
      <x:c r="E136" s="32" t="n"/>
      <x:c r="F136" s="33" t="n"/>
      <x:c r="G136" s="34" t="n"/>
      <x:c r="H136" s="35" t="n"/>
      <x:c r="I136" s="36">
        <x:f>IF($G136="","",ROUND($G136*$H136,2))</x:f>
      </x:c>
      <x:c r="J136" s="35" t="n"/>
      <x:c r="K136" s="36">
        <x:f>IF($G136="","",ROUND($G136*$J136,2))</x:f>
      </x:c>
      <x:c r="L136" s="36">
        <x:f>IF($G136="","",ROUND($G136+$I136-$K136,2))</x:f>
      </x:c>
      <x:c r="M136" s="34" t="n"/>
      <x:c r="N136" s="36">
        <x:f>IF($L136="","",ROUND($L136-$M136,2))</x:f>
      </x:c>
      <x:c r="O136" s="31" t="n"/>
      <x:c r="P136" s="37">
        <x:f>IF($O136="","",IF($N136&lt;=0.01,0,$O136-TODAY()))</x:f>
      </x:c>
      <x:c r="Q136" s="30">
        <x:f>IF($C136="","",IF($X136="Bloqueada","Incidencia",IF($N136&lt;=0.01,"Pagada",IF(OR($X136="",$X136="Pendiente"),"Pendiente aprobación",IF($O136&lt;TODAY(),"Vencida",IF($O136&lt;=TODAY()+7,"Programada","Pendiente"))))))</x:f>
      </x:c>
      <x:c r="R136" s="31" t="n"/>
      <x:c r="S136" s="32" t="n"/>
      <x:c r="T136" s="32" t="n"/>
      <x:c r="U136" s="32" t="n"/>
      <x:c r="V136" s="32" t="n"/>
      <x:c r="W136" s="38" t="n"/>
      <x:c r="X136" s="32" t="n"/>
      <x:c r="Y136" s="39">
        <x:f>IF($C136="","",IF($Q136="Pagada","OK",IF($Q136="Incidencia","Revisar documentación",IF($Q136="Pendiente aprobación","Falta aprobar",IF($Q136="Vencida","Vencida "&amp;ABS($P136)&amp;" días",IF($Q136="Programada","Vence en "&amp;$P136&amp;" días","En plazo"))))))</x:f>
      </x:c>
      <x:c r="Z136" s="40">
        <x:f>IF($B136="","",CHOOSE(MONTH(B136),"enero","febrero","marzo","abril","mayo","junio","julio","agosto","septiembre","octubre","noviembre","diciembre"))</x:f>
      </x:c>
      <x:c r="AA136" s="40">
        <x:f>IF($B136="","","T"&amp;ROUNDUP(MONTH($B136)/3,0))</x:f>
      </x:c>
      <x:c r="AB136" s="33" t="n"/>
    </x:row>
    <x:row r="137" ht="22" customHeight="1">
      <x:c r="A137" s="30">
        <x:f>IF($C137="","","FP-"&amp;TEXT(ROW()-16,"0000"))</x:f>
      </x:c>
      <x:c r="B137" s="31" t="n"/>
      <x:c r="C137" s="32" t="n"/>
      <x:c r="D137" s="32" t="n"/>
      <x:c r="E137" s="32" t="n"/>
      <x:c r="F137" s="33" t="n"/>
      <x:c r="G137" s="34" t="n"/>
      <x:c r="H137" s="35" t="n"/>
      <x:c r="I137" s="36">
        <x:f>IF($G137="","",ROUND($G137*$H137,2))</x:f>
      </x:c>
      <x:c r="J137" s="35" t="n"/>
      <x:c r="K137" s="36">
        <x:f>IF($G137="","",ROUND($G137*$J137,2))</x:f>
      </x:c>
      <x:c r="L137" s="36">
        <x:f>IF($G137="","",ROUND($G137+$I137-$K137,2))</x:f>
      </x:c>
      <x:c r="M137" s="34" t="n"/>
      <x:c r="N137" s="36">
        <x:f>IF($L137="","",ROUND($L137-$M137,2))</x:f>
      </x:c>
      <x:c r="O137" s="31" t="n"/>
      <x:c r="P137" s="37">
        <x:f>IF($O137="","",IF($N137&lt;=0.01,0,$O137-TODAY()))</x:f>
      </x:c>
      <x:c r="Q137" s="30">
        <x:f>IF($C137="","",IF($X137="Bloqueada","Incidencia",IF($N137&lt;=0.01,"Pagada",IF(OR($X137="",$X137="Pendiente"),"Pendiente aprobación",IF($O137&lt;TODAY(),"Vencida",IF($O137&lt;=TODAY()+7,"Programada","Pendiente"))))))</x:f>
      </x:c>
      <x:c r="R137" s="31" t="n"/>
      <x:c r="S137" s="32" t="n"/>
      <x:c r="T137" s="32" t="n"/>
      <x:c r="U137" s="32" t="n"/>
      <x:c r="V137" s="32" t="n"/>
      <x:c r="W137" s="38" t="n"/>
      <x:c r="X137" s="32" t="n"/>
      <x:c r="Y137" s="39">
        <x:f>IF($C137="","",IF($Q137="Pagada","OK",IF($Q137="Incidencia","Revisar documentación",IF($Q137="Pendiente aprobación","Falta aprobar",IF($Q137="Vencida","Vencida "&amp;ABS($P137)&amp;" días",IF($Q137="Programada","Vence en "&amp;$P137&amp;" días","En plazo"))))))</x:f>
      </x:c>
      <x:c r="Z137" s="40">
        <x:f>IF($B137="","",CHOOSE(MONTH(B137),"enero","febrero","marzo","abril","mayo","junio","julio","agosto","septiembre","octubre","noviembre","diciembre"))</x:f>
      </x:c>
      <x:c r="AA137" s="40">
        <x:f>IF($B137="","","T"&amp;ROUNDUP(MONTH($B137)/3,0))</x:f>
      </x:c>
      <x:c r="AB137" s="33" t="n"/>
    </x:row>
    <x:row r="138" ht="22" customHeight="1">
      <x:c r="A138" s="30">
        <x:f>IF($C138="","","FP-"&amp;TEXT(ROW()-16,"0000"))</x:f>
      </x:c>
      <x:c r="B138" s="31" t="n"/>
      <x:c r="C138" s="32" t="n"/>
      <x:c r="D138" s="32" t="n"/>
      <x:c r="E138" s="32" t="n"/>
      <x:c r="F138" s="33" t="n"/>
      <x:c r="G138" s="34" t="n"/>
      <x:c r="H138" s="35" t="n"/>
      <x:c r="I138" s="36">
        <x:f>IF($G138="","",ROUND($G138*$H138,2))</x:f>
      </x:c>
      <x:c r="J138" s="35" t="n"/>
      <x:c r="K138" s="36">
        <x:f>IF($G138="","",ROUND($G138*$J138,2))</x:f>
      </x:c>
      <x:c r="L138" s="36">
        <x:f>IF($G138="","",ROUND($G138+$I138-$K138,2))</x:f>
      </x:c>
      <x:c r="M138" s="34" t="n"/>
      <x:c r="N138" s="36">
        <x:f>IF($L138="","",ROUND($L138-$M138,2))</x:f>
      </x:c>
      <x:c r="O138" s="31" t="n"/>
      <x:c r="P138" s="37">
        <x:f>IF($O138="","",IF($N138&lt;=0.01,0,$O138-TODAY()))</x:f>
      </x:c>
      <x:c r="Q138" s="30">
        <x:f>IF($C138="","",IF($X138="Bloqueada","Incidencia",IF($N138&lt;=0.01,"Pagada",IF(OR($X138="",$X138="Pendiente"),"Pendiente aprobación",IF($O138&lt;TODAY(),"Vencida",IF($O138&lt;=TODAY()+7,"Programada","Pendiente"))))))</x:f>
      </x:c>
      <x:c r="R138" s="31" t="n"/>
      <x:c r="S138" s="32" t="n"/>
      <x:c r="T138" s="32" t="n"/>
      <x:c r="U138" s="32" t="n"/>
      <x:c r="V138" s="32" t="n"/>
      <x:c r="W138" s="38" t="n"/>
      <x:c r="X138" s="32" t="n"/>
      <x:c r="Y138" s="39">
        <x:f>IF($C138="","",IF($Q138="Pagada","OK",IF($Q138="Incidencia","Revisar documentación",IF($Q138="Pendiente aprobación","Falta aprobar",IF($Q138="Vencida","Vencida "&amp;ABS($P138)&amp;" días",IF($Q138="Programada","Vence en "&amp;$P138&amp;" días","En plazo"))))))</x:f>
      </x:c>
      <x:c r="Z138" s="40">
        <x:f>IF($B138="","",CHOOSE(MONTH(B138),"enero","febrero","marzo","abril","mayo","junio","julio","agosto","septiembre","octubre","noviembre","diciembre"))</x:f>
      </x:c>
      <x:c r="AA138" s="40">
        <x:f>IF($B138="","","T"&amp;ROUNDUP(MONTH($B138)/3,0))</x:f>
      </x:c>
      <x:c r="AB138" s="33" t="n"/>
    </x:row>
    <x:row r="139" ht="22" customHeight="1">
      <x:c r="A139" s="30">
        <x:f>IF($C139="","","FP-"&amp;TEXT(ROW()-16,"0000"))</x:f>
      </x:c>
      <x:c r="B139" s="31" t="n"/>
      <x:c r="C139" s="32" t="n"/>
      <x:c r="D139" s="32" t="n"/>
      <x:c r="E139" s="32" t="n"/>
      <x:c r="F139" s="33" t="n"/>
      <x:c r="G139" s="34" t="n"/>
      <x:c r="H139" s="35" t="n"/>
      <x:c r="I139" s="36">
        <x:f>IF($G139="","",ROUND($G139*$H139,2))</x:f>
      </x:c>
      <x:c r="J139" s="35" t="n"/>
      <x:c r="K139" s="36">
        <x:f>IF($G139="","",ROUND($G139*$J139,2))</x:f>
      </x:c>
      <x:c r="L139" s="36">
        <x:f>IF($G139="","",ROUND($G139+$I139-$K139,2))</x:f>
      </x:c>
      <x:c r="M139" s="34" t="n"/>
      <x:c r="N139" s="36">
        <x:f>IF($L139="","",ROUND($L139-$M139,2))</x:f>
      </x:c>
      <x:c r="O139" s="31" t="n"/>
      <x:c r="P139" s="37">
        <x:f>IF($O139="","",IF($N139&lt;=0.01,0,$O139-TODAY()))</x:f>
      </x:c>
      <x:c r="Q139" s="30">
        <x:f>IF($C139="","",IF($X139="Bloqueada","Incidencia",IF($N139&lt;=0.01,"Pagada",IF(OR($X139="",$X139="Pendiente"),"Pendiente aprobación",IF($O139&lt;TODAY(),"Vencida",IF($O139&lt;=TODAY()+7,"Programada","Pendiente"))))))</x:f>
      </x:c>
      <x:c r="R139" s="31" t="n"/>
      <x:c r="S139" s="32" t="n"/>
      <x:c r="T139" s="32" t="n"/>
      <x:c r="U139" s="32" t="n"/>
      <x:c r="V139" s="32" t="n"/>
      <x:c r="W139" s="38" t="n"/>
      <x:c r="X139" s="32" t="n"/>
      <x:c r="Y139" s="39">
        <x:f>IF($C139="","",IF($Q139="Pagada","OK",IF($Q139="Incidencia","Revisar documentación",IF($Q139="Pendiente aprobación","Falta aprobar",IF($Q139="Vencida","Vencida "&amp;ABS($P139)&amp;" días",IF($Q139="Programada","Vence en "&amp;$P139&amp;" días","En plazo"))))))</x:f>
      </x:c>
      <x:c r="Z139" s="40">
        <x:f>IF($B139="","",CHOOSE(MONTH(B139),"enero","febrero","marzo","abril","mayo","junio","julio","agosto","septiembre","octubre","noviembre","diciembre"))</x:f>
      </x:c>
      <x:c r="AA139" s="40">
        <x:f>IF($B139="","","T"&amp;ROUNDUP(MONTH($B139)/3,0))</x:f>
      </x:c>
      <x:c r="AB139" s="33" t="n"/>
    </x:row>
    <x:row r="140" ht="22" customHeight="1">
      <x:c r="A140" s="30">
        <x:f>IF($C140="","","FP-"&amp;TEXT(ROW()-16,"0000"))</x:f>
      </x:c>
      <x:c r="B140" s="31" t="n"/>
      <x:c r="C140" s="32" t="n"/>
      <x:c r="D140" s="32" t="n"/>
      <x:c r="E140" s="32" t="n"/>
      <x:c r="F140" s="33" t="n"/>
      <x:c r="G140" s="34" t="n"/>
      <x:c r="H140" s="35" t="n"/>
      <x:c r="I140" s="36">
        <x:f>IF($G140="","",ROUND($G140*$H140,2))</x:f>
      </x:c>
      <x:c r="J140" s="35" t="n"/>
      <x:c r="K140" s="36">
        <x:f>IF($G140="","",ROUND($G140*$J140,2))</x:f>
      </x:c>
      <x:c r="L140" s="36">
        <x:f>IF($G140="","",ROUND($G140+$I140-$K140,2))</x:f>
      </x:c>
      <x:c r="M140" s="34" t="n"/>
      <x:c r="N140" s="36">
        <x:f>IF($L140="","",ROUND($L140-$M140,2))</x:f>
      </x:c>
      <x:c r="O140" s="31" t="n"/>
      <x:c r="P140" s="37">
        <x:f>IF($O140="","",IF($N140&lt;=0.01,0,$O140-TODAY()))</x:f>
      </x:c>
      <x:c r="Q140" s="30">
        <x:f>IF($C140="","",IF($X140="Bloqueada","Incidencia",IF($N140&lt;=0.01,"Pagada",IF(OR($X140="",$X140="Pendiente"),"Pendiente aprobación",IF($O140&lt;TODAY(),"Vencida",IF($O140&lt;=TODAY()+7,"Programada","Pendiente"))))))</x:f>
      </x:c>
      <x:c r="R140" s="31" t="n"/>
      <x:c r="S140" s="32" t="n"/>
      <x:c r="T140" s="32" t="n"/>
      <x:c r="U140" s="32" t="n"/>
      <x:c r="V140" s="32" t="n"/>
      <x:c r="W140" s="38" t="n"/>
      <x:c r="X140" s="32" t="n"/>
      <x:c r="Y140" s="39">
        <x:f>IF($C140="","",IF($Q140="Pagada","OK",IF($Q140="Incidencia","Revisar documentación",IF($Q140="Pendiente aprobación","Falta aprobar",IF($Q140="Vencida","Vencida "&amp;ABS($P140)&amp;" días",IF($Q140="Programada","Vence en "&amp;$P140&amp;" días","En plazo"))))))</x:f>
      </x:c>
      <x:c r="Z140" s="40">
        <x:f>IF($B140="","",CHOOSE(MONTH(B140),"enero","febrero","marzo","abril","mayo","junio","julio","agosto","septiembre","octubre","noviembre","diciembre"))</x:f>
      </x:c>
      <x:c r="AA140" s="40">
        <x:f>IF($B140="","","T"&amp;ROUNDUP(MONTH($B140)/3,0))</x:f>
      </x:c>
      <x:c r="AB140" s="33" t="n"/>
    </x:row>
    <x:row r="141" ht="22" customHeight="1">
      <x:c r="A141" s="30">
        <x:f>IF($C141="","","FP-"&amp;TEXT(ROW()-16,"0000"))</x:f>
      </x:c>
      <x:c r="B141" s="31" t="n"/>
      <x:c r="C141" s="32" t="n"/>
      <x:c r="D141" s="32" t="n"/>
      <x:c r="E141" s="32" t="n"/>
      <x:c r="F141" s="33" t="n"/>
      <x:c r="G141" s="34" t="n"/>
      <x:c r="H141" s="35" t="n"/>
      <x:c r="I141" s="36">
        <x:f>IF($G141="","",ROUND($G141*$H141,2))</x:f>
      </x:c>
      <x:c r="J141" s="35" t="n"/>
      <x:c r="K141" s="36">
        <x:f>IF($G141="","",ROUND($G141*$J141,2))</x:f>
      </x:c>
      <x:c r="L141" s="36">
        <x:f>IF($G141="","",ROUND($G141+$I141-$K141,2))</x:f>
      </x:c>
      <x:c r="M141" s="34" t="n"/>
      <x:c r="N141" s="36">
        <x:f>IF($L141="","",ROUND($L141-$M141,2))</x:f>
      </x:c>
      <x:c r="O141" s="31" t="n"/>
      <x:c r="P141" s="37">
        <x:f>IF($O141="","",IF($N141&lt;=0.01,0,$O141-TODAY()))</x:f>
      </x:c>
      <x:c r="Q141" s="30">
        <x:f>IF($C141="","",IF($X141="Bloqueada","Incidencia",IF($N141&lt;=0.01,"Pagada",IF(OR($X141="",$X141="Pendiente"),"Pendiente aprobación",IF($O141&lt;TODAY(),"Vencida",IF($O141&lt;=TODAY()+7,"Programada","Pendiente"))))))</x:f>
      </x:c>
      <x:c r="R141" s="31" t="n"/>
      <x:c r="S141" s="32" t="n"/>
      <x:c r="T141" s="32" t="n"/>
      <x:c r="U141" s="32" t="n"/>
      <x:c r="V141" s="32" t="n"/>
      <x:c r="W141" s="38" t="n"/>
      <x:c r="X141" s="32" t="n"/>
      <x:c r="Y141" s="39">
        <x:f>IF($C141="","",IF($Q141="Pagada","OK",IF($Q141="Incidencia","Revisar documentación",IF($Q141="Pendiente aprobación","Falta aprobar",IF($Q141="Vencida","Vencida "&amp;ABS($P141)&amp;" días",IF($Q141="Programada","Vence en "&amp;$P141&amp;" días","En plazo"))))))</x:f>
      </x:c>
      <x:c r="Z141" s="40">
        <x:f>IF($B141="","",CHOOSE(MONTH(B141),"enero","febrero","marzo","abril","mayo","junio","julio","agosto","septiembre","octubre","noviembre","diciembre"))</x:f>
      </x:c>
      <x:c r="AA141" s="40">
        <x:f>IF($B141="","","T"&amp;ROUNDUP(MONTH($B141)/3,0))</x:f>
      </x:c>
      <x:c r="AB141" s="33" t="n"/>
    </x:row>
    <x:row r="142" ht="22" customHeight="1">
      <x:c r="A142" s="30">
        <x:f>IF($C142="","","FP-"&amp;TEXT(ROW()-16,"0000"))</x:f>
      </x:c>
      <x:c r="B142" s="31" t="n"/>
      <x:c r="C142" s="32" t="n"/>
      <x:c r="D142" s="32" t="n"/>
      <x:c r="E142" s="32" t="n"/>
      <x:c r="F142" s="33" t="n"/>
      <x:c r="G142" s="34" t="n"/>
      <x:c r="H142" s="35" t="n"/>
      <x:c r="I142" s="36">
        <x:f>IF($G142="","",ROUND($G142*$H142,2))</x:f>
      </x:c>
      <x:c r="J142" s="35" t="n"/>
      <x:c r="K142" s="36">
        <x:f>IF($G142="","",ROUND($G142*$J142,2))</x:f>
      </x:c>
      <x:c r="L142" s="36">
        <x:f>IF($G142="","",ROUND($G142+$I142-$K142,2))</x:f>
      </x:c>
      <x:c r="M142" s="34" t="n"/>
      <x:c r="N142" s="36">
        <x:f>IF($L142="","",ROUND($L142-$M142,2))</x:f>
      </x:c>
      <x:c r="O142" s="31" t="n"/>
      <x:c r="P142" s="37">
        <x:f>IF($O142="","",IF($N142&lt;=0.01,0,$O142-TODAY()))</x:f>
      </x:c>
      <x:c r="Q142" s="30">
        <x:f>IF($C142="","",IF($X142="Bloqueada","Incidencia",IF($N142&lt;=0.01,"Pagada",IF(OR($X142="",$X142="Pendiente"),"Pendiente aprobación",IF($O142&lt;TODAY(),"Vencida",IF($O142&lt;=TODAY()+7,"Programada","Pendiente"))))))</x:f>
      </x:c>
      <x:c r="R142" s="31" t="n"/>
      <x:c r="S142" s="32" t="n"/>
      <x:c r="T142" s="32" t="n"/>
      <x:c r="U142" s="32" t="n"/>
      <x:c r="V142" s="32" t="n"/>
      <x:c r="W142" s="38" t="n"/>
      <x:c r="X142" s="32" t="n"/>
      <x:c r="Y142" s="39">
        <x:f>IF($C142="","",IF($Q142="Pagada","OK",IF($Q142="Incidencia","Revisar documentación",IF($Q142="Pendiente aprobación","Falta aprobar",IF($Q142="Vencida","Vencida "&amp;ABS($P142)&amp;" días",IF($Q142="Programada","Vence en "&amp;$P142&amp;" días","En plazo"))))))</x:f>
      </x:c>
      <x:c r="Z142" s="40">
        <x:f>IF($B142="","",CHOOSE(MONTH(B142),"enero","febrero","marzo","abril","mayo","junio","julio","agosto","septiembre","octubre","noviembre","diciembre"))</x:f>
      </x:c>
      <x:c r="AA142" s="40">
        <x:f>IF($B142="","","T"&amp;ROUNDUP(MONTH($B142)/3,0))</x:f>
      </x:c>
      <x:c r="AB142" s="33" t="n"/>
    </x:row>
    <x:row r="143" ht="22" customHeight="1">
      <x:c r="A143" s="30">
        <x:f>IF($C143="","","FP-"&amp;TEXT(ROW()-16,"0000"))</x:f>
      </x:c>
      <x:c r="B143" s="31" t="n"/>
      <x:c r="C143" s="32" t="n"/>
      <x:c r="D143" s="32" t="n"/>
      <x:c r="E143" s="32" t="n"/>
      <x:c r="F143" s="33" t="n"/>
      <x:c r="G143" s="34" t="n"/>
      <x:c r="H143" s="35" t="n"/>
      <x:c r="I143" s="36">
        <x:f>IF($G143="","",ROUND($G143*$H143,2))</x:f>
      </x:c>
      <x:c r="J143" s="35" t="n"/>
      <x:c r="K143" s="36">
        <x:f>IF($G143="","",ROUND($G143*$J143,2))</x:f>
      </x:c>
      <x:c r="L143" s="36">
        <x:f>IF($G143="","",ROUND($G143+$I143-$K143,2))</x:f>
      </x:c>
      <x:c r="M143" s="34" t="n"/>
      <x:c r="N143" s="36">
        <x:f>IF($L143="","",ROUND($L143-$M143,2))</x:f>
      </x:c>
      <x:c r="O143" s="31" t="n"/>
      <x:c r="P143" s="37">
        <x:f>IF($O143="","",IF($N143&lt;=0.01,0,$O143-TODAY()))</x:f>
      </x:c>
      <x:c r="Q143" s="30">
        <x:f>IF($C143="","",IF($X143="Bloqueada","Incidencia",IF($N143&lt;=0.01,"Pagada",IF(OR($X143="",$X143="Pendiente"),"Pendiente aprobación",IF($O143&lt;TODAY(),"Vencida",IF($O143&lt;=TODAY()+7,"Programada","Pendiente"))))))</x:f>
      </x:c>
      <x:c r="R143" s="31" t="n"/>
      <x:c r="S143" s="32" t="n"/>
      <x:c r="T143" s="32" t="n"/>
      <x:c r="U143" s="32" t="n"/>
      <x:c r="V143" s="32" t="n"/>
      <x:c r="W143" s="38" t="n"/>
      <x:c r="X143" s="32" t="n"/>
      <x:c r="Y143" s="39">
        <x:f>IF($C143="","",IF($Q143="Pagada","OK",IF($Q143="Incidencia","Revisar documentación",IF($Q143="Pendiente aprobación","Falta aprobar",IF($Q143="Vencida","Vencida "&amp;ABS($P143)&amp;" días",IF($Q143="Programada","Vence en "&amp;$P143&amp;" días","En plazo"))))))</x:f>
      </x:c>
      <x:c r="Z143" s="40">
        <x:f>IF($B143="","",CHOOSE(MONTH(B143),"enero","febrero","marzo","abril","mayo","junio","julio","agosto","septiembre","octubre","noviembre","diciembre"))</x:f>
      </x:c>
      <x:c r="AA143" s="40">
        <x:f>IF($B143="","","T"&amp;ROUNDUP(MONTH($B143)/3,0))</x:f>
      </x:c>
      <x:c r="AB143" s="33" t="n"/>
    </x:row>
    <x:row r="144" ht="22" customHeight="1">
      <x:c r="A144" s="30">
        <x:f>IF($C144="","","FP-"&amp;TEXT(ROW()-16,"0000"))</x:f>
      </x:c>
      <x:c r="B144" s="31" t="n"/>
      <x:c r="C144" s="32" t="n"/>
      <x:c r="D144" s="32" t="n"/>
      <x:c r="E144" s="32" t="n"/>
      <x:c r="F144" s="33" t="n"/>
      <x:c r="G144" s="34" t="n"/>
      <x:c r="H144" s="35" t="n"/>
      <x:c r="I144" s="36">
        <x:f>IF($G144="","",ROUND($G144*$H144,2))</x:f>
      </x:c>
      <x:c r="J144" s="35" t="n"/>
      <x:c r="K144" s="36">
        <x:f>IF($G144="","",ROUND($G144*$J144,2))</x:f>
      </x:c>
      <x:c r="L144" s="36">
        <x:f>IF($G144="","",ROUND($G144+$I144-$K144,2))</x:f>
      </x:c>
      <x:c r="M144" s="34" t="n"/>
      <x:c r="N144" s="36">
        <x:f>IF($L144="","",ROUND($L144-$M144,2))</x:f>
      </x:c>
      <x:c r="O144" s="31" t="n"/>
      <x:c r="P144" s="37">
        <x:f>IF($O144="","",IF($N144&lt;=0.01,0,$O144-TODAY()))</x:f>
      </x:c>
      <x:c r="Q144" s="30">
        <x:f>IF($C144="","",IF($X144="Bloqueada","Incidencia",IF($N144&lt;=0.01,"Pagada",IF(OR($X144="",$X144="Pendiente"),"Pendiente aprobación",IF($O144&lt;TODAY(),"Vencida",IF($O144&lt;=TODAY()+7,"Programada","Pendiente"))))))</x:f>
      </x:c>
      <x:c r="R144" s="31" t="n"/>
      <x:c r="S144" s="32" t="n"/>
      <x:c r="T144" s="32" t="n"/>
      <x:c r="U144" s="32" t="n"/>
      <x:c r="V144" s="32" t="n"/>
      <x:c r="W144" s="38" t="n"/>
      <x:c r="X144" s="32" t="n"/>
      <x:c r="Y144" s="39">
        <x:f>IF($C144="","",IF($Q144="Pagada","OK",IF($Q144="Incidencia","Revisar documentación",IF($Q144="Pendiente aprobación","Falta aprobar",IF($Q144="Vencida","Vencida "&amp;ABS($P144)&amp;" días",IF($Q144="Programada","Vence en "&amp;$P144&amp;" días","En plazo"))))))</x:f>
      </x:c>
      <x:c r="Z144" s="40">
        <x:f>IF($B144="","",CHOOSE(MONTH(B144),"enero","febrero","marzo","abril","mayo","junio","julio","agosto","septiembre","octubre","noviembre","diciembre"))</x:f>
      </x:c>
      <x:c r="AA144" s="40">
        <x:f>IF($B144="","","T"&amp;ROUNDUP(MONTH($B144)/3,0))</x:f>
      </x:c>
      <x:c r="AB144" s="33" t="n"/>
    </x:row>
    <x:row r="145" ht="22" customHeight="1">
      <x:c r="A145" s="30">
        <x:f>IF($C145="","","FP-"&amp;TEXT(ROW()-16,"0000"))</x:f>
      </x:c>
      <x:c r="B145" s="31" t="n"/>
      <x:c r="C145" s="32" t="n"/>
      <x:c r="D145" s="32" t="n"/>
      <x:c r="E145" s="32" t="n"/>
      <x:c r="F145" s="33" t="n"/>
      <x:c r="G145" s="34" t="n"/>
      <x:c r="H145" s="35" t="n"/>
      <x:c r="I145" s="36">
        <x:f>IF($G145="","",ROUND($G145*$H145,2))</x:f>
      </x:c>
      <x:c r="J145" s="35" t="n"/>
      <x:c r="K145" s="36">
        <x:f>IF($G145="","",ROUND($G145*$J145,2))</x:f>
      </x:c>
      <x:c r="L145" s="36">
        <x:f>IF($G145="","",ROUND($G145+$I145-$K145,2))</x:f>
      </x:c>
      <x:c r="M145" s="34" t="n"/>
      <x:c r="N145" s="36">
        <x:f>IF($L145="","",ROUND($L145-$M145,2))</x:f>
      </x:c>
      <x:c r="O145" s="31" t="n"/>
      <x:c r="P145" s="37">
        <x:f>IF($O145="","",IF($N145&lt;=0.01,0,$O145-TODAY()))</x:f>
      </x:c>
      <x:c r="Q145" s="30">
        <x:f>IF($C145="","",IF($X145="Bloqueada","Incidencia",IF($N145&lt;=0.01,"Pagada",IF(OR($X145="",$X145="Pendiente"),"Pendiente aprobación",IF($O145&lt;TODAY(),"Vencida",IF($O145&lt;=TODAY()+7,"Programada","Pendiente"))))))</x:f>
      </x:c>
      <x:c r="R145" s="31" t="n"/>
      <x:c r="S145" s="32" t="n"/>
      <x:c r="T145" s="32" t="n"/>
      <x:c r="U145" s="32" t="n"/>
      <x:c r="V145" s="32" t="n"/>
      <x:c r="W145" s="38" t="n"/>
      <x:c r="X145" s="32" t="n"/>
      <x:c r="Y145" s="39">
        <x:f>IF($C145="","",IF($Q145="Pagada","OK",IF($Q145="Incidencia","Revisar documentación",IF($Q145="Pendiente aprobación","Falta aprobar",IF($Q145="Vencida","Vencida "&amp;ABS($P145)&amp;" días",IF($Q145="Programada","Vence en "&amp;$P145&amp;" días","En plazo"))))))</x:f>
      </x:c>
      <x:c r="Z145" s="40">
        <x:f>IF($B145="","",CHOOSE(MONTH(B145),"enero","febrero","marzo","abril","mayo","junio","julio","agosto","septiembre","octubre","noviembre","diciembre"))</x:f>
      </x:c>
      <x:c r="AA145" s="40">
        <x:f>IF($B145="","","T"&amp;ROUNDUP(MONTH($B145)/3,0))</x:f>
      </x:c>
      <x:c r="AB145" s="33" t="n"/>
    </x:row>
    <x:row r="146" ht="22" customHeight="1">
      <x:c r="A146" s="30">
        <x:f>IF($C146="","","FP-"&amp;TEXT(ROW()-16,"0000"))</x:f>
      </x:c>
      <x:c r="B146" s="31" t="n"/>
      <x:c r="C146" s="32" t="n"/>
      <x:c r="D146" s="32" t="n"/>
      <x:c r="E146" s="32" t="n"/>
      <x:c r="F146" s="33" t="n"/>
      <x:c r="G146" s="34" t="n"/>
      <x:c r="H146" s="35" t="n"/>
      <x:c r="I146" s="36">
        <x:f>IF($G146="","",ROUND($G146*$H146,2))</x:f>
      </x:c>
      <x:c r="J146" s="35" t="n"/>
      <x:c r="K146" s="36">
        <x:f>IF($G146="","",ROUND($G146*$J146,2))</x:f>
      </x:c>
      <x:c r="L146" s="36">
        <x:f>IF($G146="","",ROUND($G146+$I146-$K146,2))</x:f>
      </x:c>
      <x:c r="M146" s="34" t="n"/>
      <x:c r="N146" s="36">
        <x:f>IF($L146="","",ROUND($L146-$M146,2))</x:f>
      </x:c>
      <x:c r="O146" s="31" t="n"/>
      <x:c r="P146" s="37">
        <x:f>IF($O146="","",IF($N146&lt;=0.01,0,$O146-TODAY()))</x:f>
      </x:c>
      <x:c r="Q146" s="30">
        <x:f>IF($C146="","",IF($X146="Bloqueada","Incidencia",IF($N146&lt;=0.01,"Pagada",IF(OR($X146="",$X146="Pendiente"),"Pendiente aprobación",IF($O146&lt;TODAY(),"Vencida",IF($O146&lt;=TODAY()+7,"Programada","Pendiente"))))))</x:f>
      </x:c>
      <x:c r="R146" s="31" t="n"/>
      <x:c r="S146" s="32" t="n"/>
      <x:c r="T146" s="32" t="n"/>
      <x:c r="U146" s="32" t="n"/>
      <x:c r="V146" s="32" t="n"/>
      <x:c r="W146" s="38" t="n"/>
      <x:c r="X146" s="32" t="n"/>
      <x:c r="Y146" s="39">
        <x:f>IF($C146="","",IF($Q146="Pagada","OK",IF($Q146="Incidencia","Revisar documentación",IF($Q146="Pendiente aprobación","Falta aprobar",IF($Q146="Vencida","Vencida "&amp;ABS($P146)&amp;" días",IF($Q146="Programada","Vence en "&amp;$P146&amp;" días","En plazo"))))))</x:f>
      </x:c>
      <x:c r="Z146" s="40">
        <x:f>IF($B146="","",CHOOSE(MONTH(B146),"enero","febrero","marzo","abril","mayo","junio","julio","agosto","septiembre","octubre","noviembre","diciembre"))</x:f>
      </x:c>
      <x:c r="AA146" s="40">
        <x:f>IF($B146="","","T"&amp;ROUNDUP(MONTH($B146)/3,0))</x:f>
      </x:c>
      <x:c r="AB146" s="33" t="n"/>
    </x:row>
    <x:row r="147" ht="22" customHeight="1">
      <x:c r="A147" s="30">
        <x:f>IF($C147="","","FP-"&amp;TEXT(ROW()-16,"0000"))</x:f>
      </x:c>
      <x:c r="B147" s="31" t="n"/>
      <x:c r="C147" s="32" t="n"/>
      <x:c r="D147" s="32" t="n"/>
      <x:c r="E147" s="32" t="n"/>
      <x:c r="F147" s="33" t="n"/>
      <x:c r="G147" s="34" t="n"/>
      <x:c r="H147" s="35" t="n"/>
      <x:c r="I147" s="36">
        <x:f>IF($G147="","",ROUND($G147*$H147,2))</x:f>
      </x:c>
      <x:c r="J147" s="35" t="n"/>
      <x:c r="K147" s="36">
        <x:f>IF($G147="","",ROUND($G147*$J147,2))</x:f>
      </x:c>
      <x:c r="L147" s="36">
        <x:f>IF($G147="","",ROUND($G147+$I147-$K147,2))</x:f>
      </x:c>
      <x:c r="M147" s="34" t="n"/>
      <x:c r="N147" s="36">
        <x:f>IF($L147="","",ROUND($L147-$M147,2))</x:f>
      </x:c>
      <x:c r="O147" s="31" t="n"/>
      <x:c r="P147" s="37">
        <x:f>IF($O147="","",IF($N147&lt;=0.01,0,$O147-TODAY()))</x:f>
      </x:c>
      <x:c r="Q147" s="30">
        <x:f>IF($C147="","",IF($X147="Bloqueada","Incidencia",IF($N147&lt;=0.01,"Pagada",IF(OR($X147="",$X147="Pendiente"),"Pendiente aprobación",IF($O147&lt;TODAY(),"Vencida",IF($O147&lt;=TODAY()+7,"Programada","Pendiente"))))))</x:f>
      </x:c>
      <x:c r="R147" s="31" t="n"/>
      <x:c r="S147" s="32" t="n"/>
      <x:c r="T147" s="32" t="n"/>
      <x:c r="U147" s="32" t="n"/>
      <x:c r="V147" s="32" t="n"/>
      <x:c r="W147" s="38" t="n"/>
      <x:c r="X147" s="32" t="n"/>
      <x:c r="Y147" s="39">
        <x:f>IF($C147="","",IF($Q147="Pagada","OK",IF($Q147="Incidencia","Revisar documentación",IF($Q147="Pendiente aprobación","Falta aprobar",IF($Q147="Vencida","Vencida "&amp;ABS($P147)&amp;" días",IF($Q147="Programada","Vence en "&amp;$P147&amp;" días","En plazo"))))))</x:f>
      </x:c>
      <x:c r="Z147" s="40">
        <x:f>IF($B147="","",CHOOSE(MONTH(B147),"enero","febrero","marzo","abril","mayo","junio","julio","agosto","septiembre","octubre","noviembre","diciembre"))</x:f>
      </x:c>
      <x:c r="AA147" s="40">
        <x:f>IF($B147="","","T"&amp;ROUNDUP(MONTH($B147)/3,0))</x:f>
      </x:c>
      <x:c r="AB147" s="33" t="n"/>
    </x:row>
    <x:row r="148" ht="22" customHeight="1">
      <x:c r="A148" s="30">
        <x:f>IF($C148="","","FP-"&amp;TEXT(ROW()-16,"0000"))</x:f>
      </x:c>
      <x:c r="B148" s="31" t="n"/>
      <x:c r="C148" s="32" t="n"/>
      <x:c r="D148" s="32" t="n"/>
      <x:c r="E148" s="32" t="n"/>
      <x:c r="F148" s="33" t="n"/>
      <x:c r="G148" s="34" t="n"/>
      <x:c r="H148" s="35" t="n"/>
      <x:c r="I148" s="36">
        <x:f>IF($G148="","",ROUND($G148*$H148,2))</x:f>
      </x:c>
      <x:c r="J148" s="35" t="n"/>
      <x:c r="K148" s="36">
        <x:f>IF($G148="","",ROUND($G148*$J148,2))</x:f>
      </x:c>
      <x:c r="L148" s="36">
        <x:f>IF($G148="","",ROUND($G148+$I148-$K148,2))</x:f>
      </x:c>
      <x:c r="M148" s="34" t="n"/>
      <x:c r="N148" s="36">
        <x:f>IF($L148="","",ROUND($L148-$M148,2))</x:f>
      </x:c>
      <x:c r="O148" s="31" t="n"/>
      <x:c r="P148" s="37">
        <x:f>IF($O148="","",IF($N148&lt;=0.01,0,$O148-TODAY()))</x:f>
      </x:c>
      <x:c r="Q148" s="30">
        <x:f>IF($C148="","",IF($X148="Bloqueada","Incidencia",IF($N148&lt;=0.01,"Pagada",IF(OR($X148="",$X148="Pendiente"),"Pendiente aprobación",IF($O148&lt;TODAY(),"Vencida",IF($O148&lt;=TODAY()+7,"Programada","Pendiente"))))))</x:f>
      </x:c>
      <x:c r="R148" s="31" t="n"/>
      <x:c r="S148" s="32" t="n"/>
      <x:c r="T148" s="32" t="n"/>
      <x:c r="U148" s="32" t="n"/>
      <x:c r="V148" s="32" t="n"/>
      <x:c r="W148" s="38" t="n"/>
      <x:c r="X148" s="32" t="n"/>
      <x:c r="Y148" s="39">
        <x:f>IF($C148="","",IF($Q148="Pagada","OK",IF($Q148="Incidencia","Revisar documentación",IF($Q148="Pendiente aprobación","Falta aprobar",IF($Q148="Vencida","Vencida "&amp;ABS($P148)&amp;" días",IF($Q148="Programada","Vence en "&amp;$P148&amp;" días","En plazo"))))))</x:f>
      </x:c>
      <x:c r="Z148" s="40">
        <x:f>IF($B148="","",CHOOSE(MONTH(B148),"enero","febrero","marzo","abril","mayo","junio","julio","agosto","septiembre","octubre","noviembre","diciembre"))</x:f>
      </x:c>
      <x:c r="AA148" s="40">
        <x:f>IF($B148="","","T"&amp;ROUNDUP(MONTH($B148)/3,0))</x:f>
      </x:c>
      <x:c r="AB148" s="33" t="n"/>
    </x:row>
    <x:row r="149" ht="22" customHeight="1">
      <x:c r="A149" s="30">
        <x:f>IF($C149="","","FP-"&amp;TEXT(ROW()-16,"0000"))</x:f>
      </x:c>
      <x:c r="B149" s="31" t="n"/>
      <x:c r="C149" s="32" t="n"/>
      <x:c r="D149" s="32" t="n"/>
      <x:c r="E149" s="32" t="n"/>
      <x:c r="F149" s="33" t="n"/>
      <x:c r="G149" s="34" t="n"/>
      <x:c r="H149" s="35" t="n"/>
      <x:c r="I149" s="36">
        <x:f>IF($G149="","",ROUND($G149*$H149,2))</x:f>
      </x:c>
      <x:c r="J149" s="35" t="n"/>
      <x:c r="K149" s="36">
        <x:f>IF($G149="","",ROUND($G149*$J149,2))</x:f>
      </x:c>
      <x:c r="L149" s="36">
        <x:f>IF($G149="","",ROUND($G149+$I149-$K149,2))</x:f>
      </x:c>
      <x:c r="M149" s="34" t="n"/>
      <x:c r="N149" s="36">
        <x:f>IF($L149="","",ROUND($L149-$M149,2))</x:f>
      </x:c>
      <x:c r="O149" s="31" t="n"/>
      <x:c r="P149" s="37">
        <x:f>IF($O149="","",IF($N149&lt;=0.01,0,$O149-TODAY()))</x:f>
      </x:c>
      <x:c r="Q149" s="30">
        <x:f>IF($C149="","",IF($X149="Bloqueada","Incidencia",IF($N149&lt;=0.01,"Pagada",IF(OR($X149="",$X149="Pendiente"),"Pendiente aprobación",IF($O149&lt;TODAY(),"Vencida",IF($O149&lt;=TODAY()+7,"Programada","Pendiente"))))))</x:f>
      </x:c>
      <x:c r="R149" s="31" t="n"/>
      <x:c r="S149" s="32" t="n"/>
      <x:c r="T149" s="32" t="n"/>
      <x:c r="U149" s="32" t="n"/>
      <x:c r="V149" s="32" t="n"/>
      <x:c r="W149" s="38" t="n"/>
      <x:c r="X149" s="32" t="n"/>
      <x:c r="Y149" s="39">
        <x:f>IF($C149="","",IF($Q149="Pagada","OK",IF($Q149="Incidencia","Revisar documentación",IF($Q149="Pendiente aprobación","Falta aprobar",IF($Q149="Vencida","Vencida "&amp;ABS($P149)&amp;" días",IF($Q149="Programada","Vence en "&amp;$P149&amp;" días","En plazo"))))))</x:f>
      </x:c>
      <x:c r="Z149" s="40">
        <x:f>IF($B149="","",CHOOSE(MONTH(B149),"enero","febrero","marzo","abril","mayo","junio","julio","agosto","septiembre","octubre","noviembre","diciembre"))</x:f>
      </x:c>
      <x:c r="AA149" s="40">
        <x:f>IF($B149="","","T"&amp;ROUNDUP(MONTH($B149)/3,0))</x:f>
      </x:c>
      <x:c r="AB149" s="33" t="n"/>
    </x:row>
    <x:row r="150" ht="22" customHeight="1">
      <x:c r="A150" s="30">
        <x:f>IF($C150="","","FP-"&amp;TEXT(ROW()-16,"0000"))</x:f>
      </x:c>
      <x:c r="B150" s="31" t="n"/>
      <x:c r="C150" s="32" t="n"/>
      <x:c r="D150" s="32" t="n"/>
      <x:c r="E150" s="32" t="n"/>
      <x:c r="F150" s="33" t="n"/>
      <x:c r="G150" s="34" t="n"/>
      <x:c r="H150" s="35" t="n"/>
      <x:c r="I150" s="36">
        <x:f>IF($G150="","",ROUND($G150*$H150,2))</x:f>
      </x:c>
      <x:c r="J150" s="35" t="n"/>
      <x:c r="K150" s="36">
        <x:f>IF($G150="","",ROUND($G150*$J150,2))</x:f>
      </x:c>
      <x:c r="L150" s="36">
        <x:f>IF($G150="","",ROUND($G150+$I150-$K150,2))</x:f>
      </x:c>
      <x:c r="M150" s="34" t="n"/>
      <x:c r="N150" s="36">
        <x:f>IF($L150="","",ROUND($L150-$M150,2))</x:f>
      </x:c>
      <x:c r="O150" s="31" t="n"/>
      <x:c r="P150" s="37">
        <x:f>IF($O150="","",IF($N150&lt;=0.01,0,$O150-TODAY()))</x:f>
      </x:c>
      <x:c r="Q150" s="30">
        <x:f>IF($C150="","",IF($X150="Bloqueada","Incidencia",IF($N150&lt;=0.01,"Pagada",IF(OR($X150="",$X150="Pendiente"),"Pendiente aprobación",IF($O150&lt;TODAY(),"Vencida",IF($O150&lt;=TODAY()+7,"Programada","Pendiente"))))))</x:f>
      </x:c>
      <x:c r="R150" s="31" t="n"/>
      <x:c r="S150" s="32" t="n"/>
      <x:c r="T150" s="32" t="n"/>
      <x:c r="U150" s="32" t="n"/>
      <x:c r="V150" s="32" t="n"/>
      <x:c r="W150" s="38" t="n"/>
      <x:c r="X150" s="32" t="n"/>
      <x:c r="Y150" s="39">
        <x:f>IF($C150="","",IF($Q150="Pagada","OK",IF($Q150="Incidencia","Revisar documentación",IF($Q150="Pendiente aprobación","Falta aprobar",IF($Q150="Vencida","Vencida "&amp;ABS($P150)&amp;" días",IF($Q150="Programada","Vence en "&amp;$P150&amp;" días","En plazo"))))))</x:f>
      </x:c>
      <x:c r="Z150" s="40">
        <x:f>IF($B150="","",CHOOSE(MONTH(B150),"enero","febrero","marzo","abril","mayo","junio","julio","agosto","septiembre","octubre","noviembre","diciembre"))</x:f>
      </x:c>
      <x:c r="AA150" s="40">
        <x:f>IF($B150="","","T"&amp;ROUNDUP(MONTH($B150)/3,0))</x:f>
      </x:c>
      <x:c r="AB150" s="33" t="n"/>
    </x:row>
    <x:row r="151" ht="22" customHeight="1">
      <x:c r="A151" s="30">
        <x:f>IF($C151="","","FP-"&amp;TEXT(ROW()-16,"0000"))</x:f>
      </x:c>
      <x:c r="B151" s="31" t="n"/>
      <x:c r="C151" s="32" t="n"/>
      <x:c r="D151" s="32" t="n"/>
      <x:c r="E151" s="32" t="n"/>
      <x:c r="F151" s="33" t="n"/>
      <x:c r="G151" s="34" t="n"/>
      <x:c r="H151" s="35" t="n"/>
      <x:c r="I151" s="36">
        <x:f>IF($G151="","",ROUND($G151*$H151,2))</x:f>
      </x:c>
      <x:c r="J151" s="35" t="n"/>
      <x:c r="K151" s="36">
        <x:f>IF($G151="","",ROUND($G151*$J151,2))</x:f>
      </x:c>
      <x:c r="L151" s="36">
        <x:f>IF($G151="","",ROUND($G151+$I151-$K151,2))</x:f>
      </x:c>
      <x:c r="M151" s="34" t="n"/>
      <x:c r="N151" s="36">
        <x:f>IF($L151="","",ROUND($L151-$M151,2))</x:f>
      </x:c>
      <x:c r="O151" s="31" t="n"/>
      <x:c r="P151" s="37">
        <x:f>IF($O151="","",IF($N151&lt;=0.01,0,$O151-TODAY()))</x:f>
      </x:c>
      <x:c r="Q151" s="30">
        <x:f>IF($C151="","",IF($X151="Bloqueada","Incidencia",IF($N151&lt;=0.01,"Pagada",IF(OR($X151="",$X151="Pendiente"),"Pendiente aprobación",IF($O151&lt;TODAY(),"Vencida",IF($O151&lt;=TODAY()+7,"Programada","Pendiente"))))))</x:f>
      </x:c>
      <x:c r="R151" s="31" t="n"/>
      <x:c r="S151" s="32" t="n"/>
      <x:c r="T151" s="32" t="n"/>
      <x:c r="U151" s="32" t="n"/>
      <x:c r="V151" s="32" t="n"/>
      <x:c r="W151" s="38" t="n"/>
      <x:c r="X151" s="32" t="n"/>
      <x:c r="Y151" s="39">
        <x:f>IF($C151="","",IF($Q151="Pagada","OK",IF($Q151="Incidencia","Revisar documentación",IF($Q151="Pendiente aprobación","Falta aprobar",IF($Q151="Vencida","Vencida "&amp;ABS($P151)&amp;" días",IF($Q151="Programada","Vence en "&amp;$P151&amp;" días","En plazo"))))))</x:f>
      </x:c>
      <x:c r="Z151" s="40">
        <x:f>IF($B151="","",CHOOSE(MONTH(B151),"enero","febrero","marzo","abril","mayo","junio","julio","agosto","septiembre","octubre","noviembre","diciembre"))</x:f>
      </x:c>
      <x:c r="AA151" s="40">
        <x:f>IF($B151="","","T"&amp;ROUNDUP(MONTH($B151)/3,0))</x:f>
      </x:c>
      <x:c r="AB151" s="33" t="n"/>
    </x:row>
    <x:row r="152" ht="22" customHeight="1">
      <x:c r="A152" s="30">
        <x:f>IF($C152="","","FP-"&amp;TEXT(ROW()-16,"0000"))</x:f>
      </x:c>
      <x:c r="B152" s="31" t="n"/>
      <x:c r="C152" s="32" t="n"/>
      <x:c r="D152" s="32" t="n"/>
      <x:c r="E152" s="32" t="n"/>
      <x:c r="F152" s="33" t="n"/>
      <x:c r="G152" s="34" t="n"/>
      <x:c r="H152" s="35" t="n"/>
      <x:c r="I152" s="36">
        <x:f>IF($G152="","",ROUND($G152*$H152,2))</x:f>
      </x:c>
      <x:c r="J152" s="35" t="n"/>
      <x:c r="K152" s="36">
        <x:f>IF($G152="","",ROUND($G152*$J152,2))</x:f>
      </x:c>
      <x:c r="L152" s="36">
        <x:f>IF($G152="","",ROUND($G152+$I152-$K152,2))</x:f>
      </x:c>
      <x:c r="M152" s="34" t="n"/>
      <x:c r="N152" s="36">
        <x:f>IF($L152="","",ROUND($L152-$M152,2))</x:f>
      </x:c>
      <x:c r="O152" s="31" t="n"/>
      <x:c r="P152" s="37">
        <x:f>IF($O152="","",IF($N152&lt;=0.01,0,$O152-TODAY()))</x:f>
      </x:c>
      <x:c r="Q152" s="30">
        <x:f>IF($C152="","",IF($X152="Bloqueada","Incidencia",IF($N152&lt;=0.01,"Pagada",IF(OR($X152="",$X152="Pendiente"),"Pendiente aprobación",IF($O152&lt;TODAY(),"Vencida",IF($O152&lt;=TODAY()+7,"Programada","Pendiente"))))))</x:f>
      </x:c>
      <x:c r="R152" s="31" t="n"/>
      <x:c r="S152" s="32" t="n"/>
      <x:c r="T152" s="32" t="n"/>
      <x:c r="U152" s="32" t="n"/>
      <x:c r="V152" s="32" t="n"/>
      <x:c r="W152" s="38" t="n"/>
      <x:c r="X152" s="32" t="n"/>
      <x:c r="Y152" s="39">
        <x:f>IF($C152="","",IF($Q152="Pagada","OK",IF($Q152="Incidencia","Revisar documentación",IF($Q152="Pendiente aprobación","Falta aprobar",IF($Q152="Vencida","Vencida "&amp;ABS($P152)&amp;" días",IF($Q152="Programada","Vence en "&amp;$P152&amp;" días","En plazo"))))))</x:f>
      </x:c>
      <x:c r="Z152" s="40">
        <x:f>IF($B152="","",CHOOSE(MONTH(B152),"enero","febrero","marzo","abril","mayo","junio","julio","agosto","septiembre","octubre","noviembre","diciembre"))</x:f>
      </x:c>
      <x:c r="AA152" s="40">
        <x:f>IF($B152="","","T"&amp;ROUNDUP(MONTH($B152)/3,0))</x:f>
      </x:c>
      <x:c r="AB152" s="33" t="n"/>
    </x:row>
    <x:row r="153" ht="22" customHeight="1">
      <x:c r="A153" s="30">
        <x:f>IF($C153="","","FP-"&amp;TEXT(ROW()-16,"0000"))</x:f>
      </x:c>
      <x:c r="B153" s="31" t="n"/>
      <x:c r="C153" s="32" t="n"/>
      <x:c r="D153" s="32" t="n"/>
      <x:c r="E153" s="32" t="n"/>
      <x:c r="F153" s="33" t="n"/>
      <x:c r="G153" s="34" t="n"/>
      <x:c r="H153" s="35" t="n"/>
      <x:c r="I153" s="36">
        <x:f>IF($G153="","",ROUND($G153*$H153,2))</x:f>
      </x:c>
      <x:c r="J153" s="35" t="n"/>
      <x:c r="K153" s="36">
        <x:f>IF($G153="","",ROUND($G153*$J153,2))</x:f>
      </x:c>
      <x:c r="L153" s="36">
        <x:f>IF($G153="","",ROUND($G153+$I153-$K153,2))</x:f>
      </x:c>
      <x:c r="M153" s="34" t="n"/>
      <x:c r="N153" s="36">
        <x:f>IF($L153="","",ROUND($L153-$M153,2))</x:f>
      </x:c>
      <x:c r="O153" s="31" t="n"/>
      <x:c r="P153" s="37">
        <x:f>IF($O153="","",IF($N153&lt;=0.01,0,$O153-TODAY()))</x:f>
      </x:c>
      <x:c r="Q153" s="30">
        <x:f>IF($C153="","",IF($X153="Bloqueada","Incidencia",IF($N153&lt;=0.01,"Pagada",IF(OR($X153="",$X153="Pendiente"),"Pendiente aprobación",IF($O153&lt;TODAY(),"Vencida",IF($O153&lt;=TODAY()+7,"Programada","Pendiente"))))))</x:f>
      </x:c>
      <x:c r="R153" s="31" t="n"/>
      <x:c r="S153" s="32" t="n"/>
      <x:c r="T153" s="32" t="n"/>
      <x:c r="U153" s="32" t="n"/>
      <x:c r="V153" s="32" t="n"/>
      <x:c r="W153" s="38" t="n"/>
      <x:c r="X153" s="32" t="n"/>
      <x:c r="Y153" s="39">
        <x:f>IF($C153="","",IF($Q153="Pagada","OK",IF($Q153="Incidencia","Revisar documentación",IF($Q153="Pendiente aprobación","Falta aprobar",IF($Q153="Vencida","Vencida "&amp;ABS($P153)&amp;" días",IF($Q153="Programada","Vence en "&amp;$P153&amp;" días","En plazo"))))))</x:f>
      </x:c>
      <x:c r="Z153" s="40">
        <x:f>IF($B153="","",CHOOSE(MONTH(B153),"enero","febrero","marzo","abril","mayo","junio","julio","agosto","septiembre","octubre","noviembre","diciembre"))</x:f>
      </x:c>
      <x:c r="AA153" s="40">
        <x:f>IF($B153="","","T"&amp;ROUNDUP(MONTH($B153)/3,0))</x:f>
      </x:c>
      <x:c r="AB153" s="33" t="n"/>
    </x:row>
    <x:row r="154" ht="22" customHeight="1">
      <x:c r="A154" s="30">
        <x:f>IF($C154="","","FP-"&amp;TEXT(ROW()-16,"0000"))</x:f>
      </x:c>
      <x:c r="B154" s="31" t="n"/>
      <x:c r="C154" s="32" t="n"/>
      <x:c r="D154" s="32" t="n"/>
      <x:c r="E154" s="32" t="n"/>
      <x:c r="F154" s="33" t="n"/>
      <x:c r="G154" s="34" t="n"/>
      <x:c r="H154" s="35" t="n"/>
      <x:c r="I154" s="36">
        <x:f>IF($G154="","",ROUND($G154*$H154,2))</x:f>
      </x:c>
      <x:c r="J154" s="35" t="n"/>
      <x:c r="K154" s="36">
        <x:f>IF($G154="","",ROUND($G154*$J154,2))</x:f>
      </x:c>
      <x:c r="L154" s="36">
        <x:f>IF($G154="","",ROUND($G154+$I154-$K154,2))</x:f>
      </x:c>
      <x:c r="M154" s="34" t="n"/>
      <x:c r="N154" s="36">
        <x:f>IF($L154="","",ROUND($L154-$M154,2))</x:f>
      </x:c>
      <x:c r="O154" s="31" t="n"/>
      <x:c r="P154" s="37">
        <x:f>IF($O154="","",IF($N154&lt;=0.01,0,$O154-TODAY()))</x:f>
      </x:c>
      <x:c r="Q154" s="30">
        <x:f>IF($C154="","",IF($X154="Bloqueada","Incidencia",IF($N154&lt;=0.01,"Pagada",IF(OR($X154="",$X154="Pendiente"),"Pendiente aprobación",IF($O154&lt;TODAY(),"Vencida",IF($O154&lt;=TODAY()+7,"Programada","Pendiente"))))))</x:f>
      </x:c>
      <x:c r="R154" s="31" t="n"/>
      <x:c r="S154" s="32" t="n"/>
      <x:c r="T154" s="32" t="n"/>
      <x:c r="U154" s="32" t="n"/>
      <x:c r="V154" s="32" t="n"/>
      <x:c r="W154" s="38" t="n"/>
      <x:c r="X154" s="32" t="n"/>
      <x:c r="Y154" s="39">
        <x:f>IF($C154="","",IF($Q154="Pagada","OK",IF($Q154="Incidencia","Revisar documentación",IF($Q154="Pendiente aprobación","Falta aprobar",IF($Q154="Vencida","Vencida "&amp;ABS($P154)&amp;" días",IF($Q154="Programada","Vence en "&amp;$P154&amp;" días","En plazo"))))))</x:f>
      </x:c>
      <x:c r="Z154" s="40">
        <x:f>IF($B154="","",CHOOSE(MONTH(B154),"enero","febrero","marzo","abril","mayo","junio","julio","agosto","septiembre","octubre","noviembre","diciembre"))</x:f>
      </x:c>
      <x:c r="AA154" s="40">
        <x:f>IF($B154="","","T"&amp;ROUNDUP(MONTH($B154)/3,0))</x:f>
      </x:c>
      <x:c r="AB154" s="33" t="n"/>
    </x:row>
    <x:row r="155" ht="22" customHeight="1">
      <x:c r="A155" s="30">
        <x:f>IF($C155="","","FP-"&amp;TEXT(ROW()-16,"0000"))</x:f>
      </x:c>
      <x:c r="B155" s="31" t="n"/>
      <x:c r="C155" s="32" t="n"/>
      <x:c r="D155" s="32" t="n"/>
      <x:c r="E155" s="32" t="n"/>
      <x:c r="F155" s="33" t="n"/>
      <x:c r="G155" s="34" t="n"/>
      <x:c r="H155" s="35" t="n"/>
      <x:c r="I155" s="36">
        <x:f>IF($G155="","",ROUND($G155*$H155,2))</x:f>
      </x:c>
      <x:c r="J155" s="35" t="n"/>
      <x:c r="K155" s="36">
        <x:f>IF($G155="","",ROUND($G155*$J155,2))</x:f>
      </x:c>
      <x:c r="L155" s="36">
        <x:f>IF($G155="","",ROUND($G155+$I155-$K155,2))</x:f>
      </x:c>
      <x:c r="M155" s="34" t="n"/>
      <x:c r="N155" s="36">
        <x:f>IF($L155="","",ROUND($L155-$M155,2))</x:f>
      </x:c>
      <x:c r="O155" s="31" t="n"/>
      <x:c r="P155" s="37">
        <x:f>IF($O155="","",IF($N155&lt;=0.01,0,$O155-TODAY()))</x:f>
      </x:c>
      <x:c r="Q155" s="30">
        <x:f>IF($C155="","",IF($X155="Bloqueada","Incidencia",IF($N155&lt;=0.01,"Pagada",IF(OR($X155="",$X155="Pendiente"),"Pendiente aprobación",IF($O155&lt;TODAY(),"Vencida",IF($O155&lt;=TODAY()+7,"Programada","Pendiente"))))))</x:f>
      </x:c>
      <x:c r="R155" s="31" t="n"/>
      <x:c r="S155" s="32" t="n"/>
      <x:c r="T155" s="32" t="n"/>
      <x:c r="U155" s="32" t="n"/>
      <x:c r="V155" s="32" t="n"/>
      <x:c r="W155" s="38" t="n"/>
      <x:c r="X155" s="32" t="n"/>
      <x:c r="Y155" s="39">
        <x:f>IF($C155="","",IF($Q155="Pagada","OK",IF($Q155="Incidencia","Revisar documentación",IF($Q155="Pendiente aprobación","Falta aprobar",IF($Q155="Vencida","Vencida "&amp;ABS($P155)&amp;" días",IF($Q155="Programada","Vence en "&amp;$P155&amp;" días","En plazo"))))))</x:f>
      </x:c>
      <x:c r="Z155" s="40">
        <x:f>IF($B155="","",CHOOSE(MONTH(B155),"enero","febrero","marzo","abril","mayo","junio","julio","agosto","septiembre","octubre","noviembre","diciembre"))</x:f>
      </x:c>
      <x:c r="AA155" s="40">
        <x:f>IF($B155="","","T"&amp;ROUNDUP(MONTH($B155)/3,0))</x:f>
      </x:c>
      <x:c r="AB155" s="33" t="n"/>
    </x:row>
    <x:row r="156" ht="22" customHeight="1">
      <x:c r="A156" s="30">
        <x:f>IF($C156="","","FP-"&amp;TEXT(ROW()-16,"0000"))</x:f>
      </x:c>
      <x:c r="B156" s="31" t="n"/>
      <x:c r="C156" s="32" t="n"/>
      <x:c r="D156" s="32" t="n"/>
      <x:c r="E156" s="32" t="n"/>
      <x:c r="F156" s="33" t="n"/>
      <x:c r="G156" s="34" t="n"/>
      <x:c r="H156" s="35" t="n"/>
      <x:c r="I156" s="36">
        <x:f>IF($G156="","",ROUND($G156*$H156,2))</x:f>
      </x:c>
      <x:c r="J156" s="35" t="n"/>
      <x:c r="K156" s="36">
        <x:f>IF($G156="","",ROUND($G156*$J156,2))</x:f>
      </x:c>
      <x:c r="L156" s="36">
        <x:f>IF($G156="","",ROUND($G156+$I156-$K156,2))</x:f>
      </x:c>
      <x:c r="M156" s="34" t="n"/>
      <x:c r="N156" s="36">
        <x:f>IF($L156="","",ROUND($L156-$M156,2))</x:f>
      </x:c>
      <x:c r="O156" s="31" t="n"/>
      <x:c r="P156" s="37">
        <x:f>IF($O156="","",IF($N156&lt;=0.01,0,$O156-TODAY()))</x:f>
      </x:c>
      <x:c r="Q156" s="30">
        <x:f>IF($C156="","",IF($X156="Bloqueada","Incidencia",IF($N156&lt;=0.01,"Pagada",IF(OR($X156="",$X156="Pendiente"),"Pendiente aprobación",IF($O156&lt;TODAY(),"Vencida",IF($O156&lt;=TODAY()+7,"Programada","Pendiente"))))))</x:f>
      </x:c>
      <x:c r="R156" s="31" t="n"/>
      <x:c r="S156" s="32" t="n"/>
      <x:c r="T156" s="32" t="n"/>
      <x:c r="U156" s="32" t="n"/>
      <x:c r="V156" s="32" t="n"/>
      <x:c r="W156" s="38" t="n"/>
      <x:c r="X156" s="32" t="n"/>
      <x:c r="Y156" s="39">
        <x:f>IF($C156="","",IF($Q156="Pagada","OK",IF($Q156="Incidencia","Revisar documentación",IF($Q156="Pendiente aprobación","Falta aprobar",IF($Q156="Vencida","Vencida "&amp;ABS($P156)&amp;" días",IF($Q156="Programada","Vence en "&amp;$P156&amp;" días","En plazo"))))))</x:f>
      </x:c>
      <x:c r="Z156" s="40">
        <x:f>IF($B156="","",CHOOSE(MONTH(B156),"enero","febrero","marzo","abril","mayo","junio","julio","agosto","septiembre","octubre","noviembre","diciembre"))</x:f>
      </x:c>
      <x:c r="AA156" s="40">
        <x:f>IF($B156="","","T"&amp;ROUNDUP(MONTH($B156)/3,0))</x:f>
      </x:c>
      <x:c r="AB156" s="33" t="n"/>
    </x:row>
    <x:row r="157" ht="22" customHeight="1">
      <x:c r="A157" s="30">
        <x:f>IF($C157="","","FP-"&amp;TEXT(ROW()-16,"0000"))</x:f>
      </x:c>
      <x:c r="B157" s="31" t="n"/>
      <x:c r="C157" s="32" t="n"/>
      <x:c r="D157" s="32" t="n"/>
      <x:c r="E157" s="32" t="n"/>
      <x:c r="F157" s="33" t="n"/>
      <x:c r="G157" s="34" t="n"/>
      <x:c r="H157" s="35" t="n"/>
      <x:c r="I157" s="36">
        <x:f>IF($G157="","",ROUND($G157*$H157,2))</x:f>
      </x:c>
      <x:c r="J157" s="35" t="n"/>
      <x:c r="K157" s="36">
        <x:f>IF($G157="","",ROUND($G157*$J157,2))</x:f>
      </x:c>
      <x:c r="L157" s="36">
        <x:f>IF($G157="","",ROUND($G157+$I157-$K157,2))</x:f>
      </x:c>
      <x:c r="M157" s="34" t="n"/>
      <x:c r="N157" s="36">
        <x:f>IF($L157="","",ROUND($L157-$M157,2))</x:f>
      </x:c>
      <x:c r="O157" s="31" t="n"/>
      <x:c r="P157" s="37">
        <x:f>IF($O157="","",IF($N157&lt;=0.01,0,$O157-TODAY()))</x:f>
      </x:c>
      <x:c r="Q157" s="30">
        <x:f>IF($C157="","",IF($X157="Bloqueada","Incidencia",IF($N157&lt;=0.01,"Pagada",IF(OR($X157="",$X157="Pendiente"),"Pendiente aprobación",IF($O157&lt;TODAY(),"Vencida",IF($O157&lt;=TODAY()+7,"Programada","Pendiente"))))))</x:f>
      </x:c>
      <x:c r="R157" s="31" t="n"/>
      <x:c r="S157" s="32" t="n"/>
      <x:c r="T157" s="32" t="n"/>
      <x:c r="U157" s="32" t="n"/>
      <x:c r="V157" s="32" t="n"/>
      <x:c r="W157" s="38" t="n"/>
      <x:c r="X157" s="32" t="n"/>
      <x:c r="Y157" s="39">
        <x:f>IF($C157="","",IF($Q157="Pagada","OK",IF($Q157="Incidencia","Revisar documentación",IF($Q157="Pendiente aprobación","Falta aprobar",IF($Q157="Vencida","Vencida "&amp;ABS($P157)&amp;" días",IF($Q157="Programada","Vence en "&amp;$P157&amp;" días","En plazo"))))))</x:f>
      </x:c>
      <x:c r="Z157" s="40">
        <x:f>IF($B157="","",CHOOSE(MONTH(B157),"enero","febrero","marzo","abril","mayo","junio","julio","agosto","septiembre","octubre","noviembre","diciembre"))</x:f>
      </x:c>
      <x:c r="AA157" s="40">
        <x:f>IF($B157="","","T"&amp;ROUNDUP(MONTH($B157)/3,0))</x:f>
      </x:c>
      <x:c r="AB157" s="33" t="n"/>
    </x:row>
    <x:row r="158" ht="22" customHeight="1">
      <x:c r="A158" s="30">
        <x:f>IF($C158="","","FP-"&amp;TEXT(ROW()-16,"0000"))</x:f>
      </x:c>
      <x:c r="B158" s="31" t="n"/>
      <x:c r="C158" s="32" t="n"/>
      <x:c r="D158" s="32" t="n"/>
      <x:c r="E158" s="32" t="n"/>
      <x:c r="F158" s="33" t="n"/>
      <x:c r="G158" s="34" t="n"/>
      <x:c r="H158" s="35" t="n"/>
      <x:c r="I158" s="36">
        <x:f>IF($G158="","",ROUND($G158*$H158,2))</x:f>
      </x:c>
      <x:c r="J158" s="35" t="n"/>
      <x:c r="K158" s="36">
        <x:f>IF($G158="","",ROUND($G158*$J158,2))</x:f>
      </x:c>
      <x:c r="L158" s="36">
        <x:f>IF($G158="","",ROUND($G158+$I158-$K158,2))</x:f>
      </x:c>
      <x:c r="M158" s="34" t="n"/>
      <x:c r="N158" s="36">
        <x:f>IF($L158="","",ROUND($L158-$M158,2))</x:f>
      </x:c>
      <x:c r="O158" s="31" t="n"/>
      <x:c r="P158" s="37">
        <x:f>IF($O158="","",IF($N158&lt;=0.01,0,$O158-TODAY()))</x:f>
      </x:c>
      <x:c r="Q158" s="30">
        <x:f>IF($C158="","",IF($X158="Bloqueada","Incidencia",IF($N158&lt;=0.01,"Pagada",IF(OR($X158="",$X158="Pendiente"),"Pendiente aprobación",IF($O158&lt;TODAY(),"Vencida",IF($O158&lt;=TODAY()+7,"Programada","Pendiente"))))))</x:f>
      </x:c>
      <x:c r="R158" s="31" t="n"/>
      <x:c r="S158" s="32" t="n"/>
      <x:c r="T158" s="32" t="n"/>
      <x:c r="U158" s="32" t="n"/>
      <x:c r="V158" s="32" t="n"/>
      <x:c r="W158" s="38" t="n"/>
      <x:c r="X158" s="32" t="n"/>
      <x:c r="Y158" s="39">
        <x:f>IF($C158="","",IF($Q158="Pagada","OK",IF($Q158="Incidencia","Revisar documentación",IF($Q158="Pendiente aprobación","Falta aprobar",IF($Q158="Vencida","Vencida "&amp;ABS($P158)&amp;" días",IF($Q158="Programada","Vence en "&amp;$P158&amp;" días","En plazo"))))))</x:f>
      </x:c>
      <x:c r="Z158" s="40">
        <x:f>IF($B158="","",CHOOSE(MONTH(B158),"enero","febrero","marzo","abril","mayo","junio","julio","agosto","septiembre","octubre","noviembre","diciembre"))</x:f>
      </x:c>
      <x:c r="AA158" s="40">
        <x:f>IF($B158="","","T"&amp;ROUNDUP(MONTH($B158)/3,0))</x:f>
      </x:c>
      <x:c r="AB158" s="33" t="n"/>
    </x:row>
    <x:row r="159" ht="22" customHeight="1">
      <x:c r="A159" s="30">
        <x:f>IF($C159="","","FP-"&amp;TEXT(ROW()-16,"0000"))</x:f>
      </x:c>
      <x:c r="B159" s="31" t="n"/>
      <x:c r="C159" s="32" t="n"/>
      <x:c r="D159" s="32" t="n"/>
      <x:c r="E159" s="32" t="n"/>
      <x:c r="F159" s="33" t="n"/>
      <x:c r="G159" s="34" t="n"/>
      <x:c r="H159" s="35" t="n"/>
      <x:c r="I159" s="36">
        <x:f>IF($G159="","",ROUND($G159*$H159,2))</x:f>
      </x:c>
      <x:c r="J159" s="35" t="n"/>
      <x:c r="K159" s="36">
        <x:f>IF($G159="","",ROUND($G159*$J159,2))</x:f>
      </x:c>
      <x:c r="L159" s="36">
        <x:f>IF($G159="","",ROUND($G159+$I159-$K159,2))</x:f>
      </x:c>
      <x:c r="M159" s="34" t="n"/>
      <x:c r="N159" s="36">
        <x:f>IF($L159="","",ROUND($L159-$M159,2))</x:f>
      </x:c>
      <x:c r="O159" s="31" t="n"/>
      <x:c r="P159" s="37">
        <x:f>IF($O159="","",IF($N159&lt;=0.01,0,$O159-TODAY()))</x:f>
      </x:c>
      <x:c r="Q159" s="30">
        <x:f>IF($C159="","",IF($X159="Bloqueada","Incidencia",IF($N159&lt;=0.01,"Pagada",IF(OR($X159="",$X159="Pendiente"),"Pendiente aprobación",IF($O159&lt;TODAY(),"Vencida",IF($O159&lt;=TODAY()+7,"Programada","Pendiente"))))))</x:f>
      </x:c>
      <x:c r="R159" s="31" t="n"/>
      <x:c r="S159" s="32" t="n"/>
      <x:c r="T159" s="32" t="n"/>
      <x:c r="U159" s="32" t="n"/>
      <x:c r="V159" s="32" t="n"/>
      <x:c r="W159" s="38" t="n"/>
      <x:c r="X159" s="32" t="n"/>
      <x:c r="Y159" s="39">
        <x:f>IF($C159="","",IF($Q159="Pagada","OK",IF($Q159="Incidencia","Revisar documentación",IF($Q159="Pendiente aprobación","Falta aprobar",IF($Q159="Vencida","Vencida "&amp;ABS($P159)&amp;" días",IF($Q159="Programada","Vence en "&amp;$P159&amp;" días","En plazo"))))))</x:f>
      </x:c>
      <x:c r="Z159" s="40">
        <x:f>IF($B159="","",CHOOSE(MONTH(B159),"enero","febrero","marzo","abril","mayo","junio","julio","agosto","septiembre","octubre","noviembre","diciembre"))</x:f>
      </x:c>
      <x:c r="AA159" s="40">
        <x:f>IF($B159="","","T"&amp;ROUNDUP(MONTH($B159)/3,0))</x:f>
      </x:c>
      <x:c r="AB159" s="33" t="n"/>
    </x:row>
    <x:row r="160" ht="22" customHeight="1">
      <x:c r="A160" s="30">
        <x:f>IF($C160="","","FP-"&amp;TEXT(ROW()-16,"0000"))</x:f>
      </x:c>
      <x:c r="B160" s="31" t="n"/>
      <x:c r="C160" s="32" t="n"/>
      <x:c r="D160" s="32" t="n"/>
      <x:c r="E160" s="32" t="n"/>
      <x:c r="F160" s="33" t="n"/>
      <x:c r="G160" s="34" t="n"/>
      <x:c r="H160" s="35" t="n"/>
      <x:c r="I160" s="36">
        <x:f>IF($G160="","",ROUND($G160*$H160,2))</x:f>
      </x:c>
      <x:c r="J160" s="35" t="n"/>
      <x:c r="K160" s="36">
        <x:f>IF($G160="","",ROUND($G160*$J160,2))</x:f>
      </x:c>
      <x:c r="L160" s="36">
        <x:f>IF($G160="","",ROUND($G160+$I160-$K160,2))</x:f>
      </x:c>
      <x:c r="M160" s="34" t="n"/>
      <x:c r="N160" s="36">
        <x:f>IF($L160="","",ROUND($L160-$M160,2))</x:f>
      </x:c>
      <x:c r="O160" s="31" t="n"/>
      <x:c r="P160" s="37">
        <x:f>IF($O160="","",IF($N160&lt;=0.01,0,$O160-TODAY()))</x:f>
      </x:c>
      <x:c r="Q160" s="30">
        <x:f>IF($C160="","",IF($X160="Bloqueada","Incidencia",IF($N160&lt;=0.01,"Pagada",IF(OR($X160="",$X160="Pendiente"),"Pendiente aprobación",IF($O160&lt;TODAY(),"Vencida",IF($O160&lt;=TODAY()+7,"Programada","Pendiente"))))))</x:f>
      </x:c>
      <x:c r="R160" s="31" t="n"/>
      <x:c r="S160" s="32" t="n"/>
      <x:c r="T160" s="32" t="n"/>
      <x:c r="U160" s="32" t="n"/>
      <x:c r="V160" s="32" t="n"/>
      <x:c r="W160" s="38" t="n"/>
      <x:c r="X160" s="32" t="n"/>
      <x:c r="Y160" s="39">
        <x:f>IF($C160="","",IF($Q160="Pagada","OK",IF($Q160="Incidencia","Revisar documentación",IF($Q160="Pendiente aprobación","Falta aprobar",IF($Q160="Vencida","Vencida "&amp;ABS($P160)&amp;" días",IF($Q160="Programada","Vence en "&amp;$P160&amp;" días","En plazo"))))))</x:f>
      </x:c>
      <x:c r="Z160" s="40">
        <x:f>IF($B160="","",CHOOSE(MONTH(B160),"enero","febrero","marzo","abril","mayo","junio","julio","agosto","septiembre","octubre","noviembre","diciembre"))</x:f>
      </x:c>
      <x:c r="AA160" s="40">
        <x:f>IF($B160="","","T"&amp;ROUNDUP(MONTH($B160)/3,0))</x:f>
      </x:c>
      <x:c r="AB160" s="33" t="n"/>
    </x:row>
    <x:row r="161" ht="22" customHeight="1">
      <x:c r="A161" s="30">
        <x:f>IF($C161="","","FP-"&amp;TEXT(ROW()-16,"0000"))</x:f>
      </x:c>
      <x:c r="B161" s="31" t="n"/>
      <x:c r="C161" s="32" t="n"/>
      <x:c r="D161" s="32" t="n"/>
      <x:c r="E161" s="32" t="n"/>
      <x:c r="F161" s="33" t="n"/>
      <x:c r="G161" s="34" t="n"/>
      <x:c r="H161" s="35" t="n"/>
      <x:c r="I161" s="36">
        <x:f>IF($G161="","",ROUND($G161*$H161,2))</x:f>
      </x:c>
      <x:c r="J161" s="35" t="n"/>
      <x:c r="K161" s="36">
        <x:f>IF($G161="","",ROUND($G161*$J161,2))</x:f>
      </x:c>
      <x:c r="L161" s="36">
        <x:f>IF($G161="","",ROUND($G161+$I161-$K161,2))</x:f>
      </x:c>
      <x:c r="M161" s="34" t="n"/>
      <x:c r="N161" s="36">
        <x:f>IF($L161="","",ROUND($L161-$M161,2))</x:f>
      </x:c>
      <x:c r="O161" s="31" t="n"/>
      <x:c r="P161" s="37">
        <x:f>IF($O161="","",IF($N161&lt;=0.01,0,$O161-TODAY()))</x:f>
      </x:c>
      <x:c r="Q161" s="30">
        <x:f>IF($C161="","",IF($X161="Bloqueada","Incidencia",IF($N161&lt;=0.01,"Pagada",IF(OR($X161="",$X161="Pendiente"),"Pendiente aprobación",IF($O161&lt;TODAY(),"Vencida",IF($O161&lt;=TODAY()+7,"Programada","Pendiente"))))))</x:f>
      </x:c>
      <x:c r="R161" s="31" t="n"/>
      <x:c r="S161" s="32" t="n"/>
      <x:c r="T161" s="32" t="n"/>
      <x:c r="U161" s="32" t="n"/>
      <x:c r="V161" s="32" t="n"/>
      <x:c r="W161" s="38" t="n"/>
      <x:c r="X161" s="32" t="n"/>
      <x:c r="Y161" s="39">
        <x:f>IF($C161="","",IF($Q161="Pagada","OK",IF($Q161="Incidencia","Revisar documentación",IF($Q161="Pendiente aprobación","Falta aprobar",IF($Q161="Vencida","Vencida "&amp;ABS($P161)&amp;" días",IF($Q161="Programada","Vence en "&amp;$P161&amp;" días","En plazo"))))))</x:f>
      </x:c>
      <x:c r="Z161" s="40">
        <x:f>IF($B161="","",CHOOSE(MONTH(B161),"enero","febrero","marzo","abril","mayo","junio","julio","agosto","septiembre","octubre","noviembre","diciembre"))</x:f>
      </x:c>
      <x:c r="AA161" s="40">
        <x:f>IF($B161="","","T"&amp;ROUNDUP(MONTH($B161)/3,0))</x:f>
      </x:c>
      <x:c r="AB161" s="33" t="n"/>
    </x:row>
    <x:row r="162" ht="22" customHeight="1">
      <x:c r="A162" s="30">
        <x:f>IF($C162="","","FP-"&amp;TEXT(ROW()-16,"0000"))</x:f>
      </x:c>
      <x:c r="B162" s="31" t="n"/>
      <x:c r="C162" s="32" t="n"/>
      <x:c r="D162" s="32" t="n"/>
      <x:c r="E162" s="32" t="n"/>
      <x:c r="F162" s="33" t="n"/>
      <x:c r="G162" s="34" t="n"/>
      <x:c r="H162" s="35" t="n"/>
      <x:c r="I162" s="36">
        <x:f>IF($G162="","",ROUND($G162*$H162,2))</x:f>
      </x:c>
      <x:c r="J162" s="35" t="n"/>
      <x:c r="K162" s="36">
        <x:f>IF($G162="","",ROUND($G162*$J162,2))</x:f>
      </x:c>
      <x:c r="L162" s="36">
        <x:f>IF($G162="","",ROUND($G162+$I162-$K162,2))</x:f>
      </x:c>
      <x:c r="M162" s="34" t="n"/>
      <x:c r="N162" s="36">
        <x:f>IF($L162="","",ROUND($L162-$M162,2))</x:f>
      </x:c>
      <x:c r="O162" s="31" t="n"/>
      <x:c r="P162" s="37">
        <x:f>IF($O162="","",IF($N162&lt;=0.01,0,$O162-TODAY()))</x:f>
      </x:c>
      <x:c r="Q162" s="30">
        <x:f>IF($C162="","",IF($X162="Bloqueada","Incidencia",IF($N162&lt;=0.01,"Pagada",IF(OR($X162="",$X162="Pendiente"),"Pendiente aprobación",IF($O162&lt;TODAY(),"Vencida",IF($O162&lt;=TODAY()+7,"Programada","Pendiente"))))))</x:f>
      </x:c>
      <x:c r="R162" s="31" t="n"/>
      <x:c r="S162" s="32" t="n"/>
      <x:c r="T162" s="32" t="n"/>
      <x:c r="U162" s="32" t="n"/>
      <x:c r="V162" s="32" t="n"/>
      <x:c r="W162" s="38" t="n"/>
      <x:c r="X162" s="32" t="n"/>
      <x:c r="Y162" s="39">
        <x:f>IF($C162="","",IF($Q162="Pagada","OK",IF($Q162="Incidencia","Revisar documentación",IF($Q162="Pendiente aprobación","Falta aprobar",IF($Q162="Vencida","Vencida "&amp;ABS($P162)&amp;" días",IF($Q162="Programada","Vence en "&amp;$P162&amp;" días","En plazo"))))))</x:f>
      </x:c>
      <x:c r="Z162" s="40">
        <x:f>IF($B162="","",CHOOSE(MONTH(B162),"enero","febrero","marzo","abril","mayo","junio","julio","agosto","septiembre","octubre","noviembre","diciembre"))</x:f>
      </x:c>
      <x:c r="AA162" s="40">
        <x:f>IF($B162="","","T"&amp;ROUNDUP(MONTH($B162)/3,0))</x:f>
      </x:c>
      <x:c r="AB162" s="33" t="n"/>
    </x:row>
    <x:row r="163" ht="22" customHeight="1">
      <x:c r="A163" s="30">
        <x:f>IF($C163="","","FP-"&amp;TEXT(ROW()-16,"0000"))</x:f>
      </x:c>
      <x:c r="B163" s="31" t="n"/>
      <x:c r="C163" s="32" t="n"/>
      <x:c r="D163" s="32" t="n"/>
      <x:c r="E163" s="32" t="n"/>
      <x:c r="F163" s="33" t="n"/>
      <x:c r="G163" s="34" t="n"/>
      <x:c r="H163" s="35" t="n"/>
      <x:c r="I163" s="36">
        <x:f>IF($G163="","",ROUND($G163*$H163,2))</x:f>
      </x:c>
      <x:c r="J163" s="35" t="n"/>
      <x:c r="K163" s="36">
        <x:f>IF($G163="","",ROUND($G163*$J163,2))</x:f>
      </x:c>
      <x:c r="L163" s="36">
        <x:f>IF($G163="","",ROUND($G163+$I163-$K163,2))</x:f>
      </x:c>
      <x:c r="M163" s="34" t="n"/>
      <x:c r="N163" s="36">
        <x:f>IF($L163="","",ROUND($L163-$M163,2))</x:f>
      </x:c>
      <x:c r="O163" s="31" t="n"/>
      <x:c r="P163" s="37">
        <x:f>IF($O163="","",IF($N163&lt;=0.01,0,$O163-TODAY()))</x:f>
      </x:c>
      <x:c r="Q163" s="30">
        <x:f>IF($C163="","",IF($X163="Bloqueada","Incidencia",IF($N163&lt;=0.01,"Pagada",IF(OR($X163="",$X163="Pendiente"),"Pendiente aprobación",IF($O163&lt;TODAY(),"Vencida",IF($O163&lt;=TODAY()+7,"Programada","Pendiente"))))))</x:f>
      </x:c>
      <x:c r="R163" s="31" t="n"/>
      <x:c r="S163" s="32" t="n"/>
      <x:c r="T163" s="32" t="n"/>
      <x:c r="U163" s="32" t="n"/>
      <x:c r="V163" s="32" t="n"/>
      <x:c r="W163" s="38" t="n"/>
      <x:c r="X163" s="32" t="n"/>
      <x:c r="Y163" s="39">
        <x:f>IF($C163="","",IF($Q163="Pagada","OK",IF($Q163="Incidencia","Revisar documentación",IF($Q163="Pendiente aprobación","Falta aprobar",IF($Q163="Vencida","Vencida "&amp;ABS($P163)&amp;" días",IF($Q163="Programada","Vence en "&amp;$P163&amp;" días","En plazo"))))))</x:f>
      </x:c>
      <x:c r="Z163" s="40">
        <x:f>IF($B163="","",CHOOSE(MONTH(B163),"enero","febrero","marzo","abril","mayo","junio","julio","agosto","septiembre","octubre","noviembre","diciembre"))</x:f>
      </x:c>
      <x:c r="AA163" s="40">
        <x:f>IF($B163="","","T"&amp;ROUNDUP(MONTH($B163)/3,0))</x:f>
      </x:c>
      <x:c r="AB163" s="33" t="n"/>
    </x:row>
    <x:row r="164" ht="22" customHeight="1">
      <x:c r="A164" s="30">
        <x:f>IF($C164="","","FP-"&amp;TEXT(ROW()-16,"0000"))</x:f>
      </x:c>
      <x:c r="B164" s="31" t="n"/>
      <x:c r="C164" s="32" t="n"/>
      <x:c r="D164" s="32" t="n"/>
      <x:c r="E164" s="32" t="n"/>
      <x:c r="F164" s="33" t="n"/>
      <x:c r="G164" s="34" t="n"/>
      <x:c r="H164" s="35" t="n"/>
      <x:c r="I164" s="36">
        <x:f>IF($G164="","",ROUND($G164*$H164,2))</x:f>
      </x:c>
      <x:c r="J164" s="35" t="n"/>
      <x:c r="K164" s="36">
        <x:f>IF($G164="","",ROUND($G164*$J164,2))</x:f>
      </x:c>
      <x:c r="L164" s="36">
        <x:f>IF($G164="","",ROUND($G164+$I164-$K164,2))</x:f>
      </x:c>
      <x:c r="M164" s="34" t="n"/>
      <x:c r="N164" s="36">
        <x:f>IF($L164="","",ROUND($L164-$M164,2))</x:f>
      </x:c>
      <x:c r="O164" s="31" t="n"/>
      <x:c r="P164" s="37">
        <x:f>IF($O164="","",IF($N164&lt;=0.01,0,$O164-TODAY()))</x:f>
      </x:c>
      <x:c r="Q164" s="30">
        <x:f>IF($C164="","",IF($X164="Bloqueada","Incidencia",IF($N164&lt;=0.01,"Pagada",IF(OR($X164="",$X164="Pendiente"),"Pendiente aprobación",IF($O164&lt;TODAY(),"Vencida",IF($O164&lt;=TODAY()+7,"Programada","Pendiente"))))))</x:f>
      </x:c>
      <x:c r="R164" s="31" t="n"/>
      <x:c r="S164" s="32" t="n"/>
      <x:c r="T164" s="32" t="n"/>
      <x:c r="U164" s="32" t="n"/>
      <x:c r="V164" s="32" t="n"/>
      <x:c r="W164" s="38" t="n"/>
      <x:c r="X164" s="32" t="n"/>
      <x:c r="Y164" s="39">
        <x:f>IF($C164="","",IF($Q164="Pagada","OK",IF($Q164="Incidencia","Revisar documentación",IF($Q164="Pendiente aprobación","Falta aprobar",IF($Q164="Vencida","Vencida "&amp;ABS($P164)&amp;" días",IF($Q164="Programada","Vence en "&amp;$P164&amp;" días","En plazo"))))))</x:f>
      </x:c>
      <x:c r="Z164" s="40">
        <x:f>IF($B164="","",CHOOSE(MONTH(B164),"enero","febrero","marzo","abril","mayo","junio","julio","agosto","septiembre","octubre","noviembre","diciembre"))</x:f>
      </x:c>
      <x:c r="AA164" s="40">
        <x:f>IF($B164="","","T"&amp;ROUNDUP(MONTH($B164)/3,0))</x:f>
      </x:c>
      <x:c r="AB164" s="33" t="n"/>
    </x:row>
    <x:row r="165" ht="22" customHeight="1">
      <x:c r="A165" s="30">
        <x:f>IF($C165="","","FP-"&amp;TEXT(ROW()-16,"0000"))</x:f>
      </x:c>
      <x:c r="B165" s="31" t="n"/>
      <x:c r="C165" s="32" t="n"/>
      <x:c r="D165" s="32" t="n"/>
      <x:c r="E165" s="32" t="n"/>
      <x:c r="F165" s="33" t="n"/>
      <x:c r="G165" s="34" t="n"/>
      <x:c r="H165" s="35" t="n"/>
      <x:c r="I165" s="36">
        <x:f>IF($G165="","",ROUND($G165*$H165,2))</x:f>
      </x:c>
      <x:c r="J165" s="35" t="n"/>
      <x:c r="K165" s="36">
        <x:f>IF($G165="","",ROUND($G165*$J165,2))</x:f>
      </x:c>
      <x:c r="L165" s="36">
        <x:f>IF($G165="","",ROUND($G165+$I165-$K165,2))</x:f>
      </x:c>
      <x:c r="M165" s="34" t="n"/>
      <x:c r="N165" s="36">
        <x:f>IF($L165="","",ROUND($L165-$M165,2))</x:f>
      </x:c>
      <x:c r="O165" s="31" t="n"/>
      <x:c r="P165" s="37">
        <x:f>IF($O165="","",IF($N165&lt;=0.01,0,$O165-TODAY()))</x:f>
      </x:c>
      <x:c r="Q165" s="30">
        <x:f>IF($C165="","",IF($X165="Bloqueada","Incidencia",IF($N165&lt;=0.01,"Pagada",IF(OR($X165="",$X165="Pendiente"),"Pendiente aprobación",IF($O165&lt;TODAY(),"Vencida",IF($O165&lt;=TODAY()+7,"Programada","Pendiente"))))))</x:f>
      </x:c>
      <x:c r="R165" s="31" t="n"/>
      <x:c r="S165" s="32" t="n"/>
      <x:c r="T165" s="32" t="n"/>
      <x:c r="U165" s="32" t="n"/>
      <x:c r="V165" s="32" t="n"/>
      <x:c r="W165" s="38" t="n"/>
      <x:c r="X165" s="32" t="n"/>
      <x:c r="Y165" s="39">
        <x:f>IF($C165="","",IF($Q165="Pagada","OK",IF($Q165="Incidencia","Revisar documentación",IF($Q165="Pendiente aprobación","Falta aprobar",IF($Q165="Vencida","Vencida "&amp;ABS($P165)&amp;" días",IF($Q165="Programada","Vence en "&amp;$P165&amp;" días","En plazo"))))))</x:f>
      </x:c>
      <x:c r="Z165" s="40">
        <x:f>IF($B165="","",CHOOSE(MONTH(B165),"enero","febrero","marzo","abril","mayo","junio","julio","agosto","septiembre","octubre","noviembre","diciembre"))</x:f>
      </x:c>
      <x:c r="AA165" s="40">
        <x:f>IF($B165="","","T"&amp;ROUNDUP(MONTH($B165)/3,0))</x:f>
      </x:c>
      <x:c r="AB165" s="33" t="n"/>
    </x:row>
    <x:row r="166" ht="22" customHeight="1">
      <x:c r="A166" s="30">
        <x:f>IF($C166="","","FP-"&amp;TEXT(ROW()-16,"0000"))</x:f>
      </x:c>
      <x:c r="B166" s="31" t="n"/>
      <x:c r="C166" s="32" t="n"/>
      <x:c r="D166" s="32" t="n"/>
      <x:c r="E166" s="32" t="n"/>
      <x:c r="F166" s="33" t="n"/>
      <x:c r="G166" s="34" t="n"/>
      <x:c r="H166" s="35" t="n"/>
      <x:c r="I166" s="36">
        <x:f>IF($G166="","",ROUND($G166*$H166,2))</x:f>
      </x:c>
      <x:c r="J166" s="35" t="n"/>
      <x:c r="K166" s="36">
        <x:f>IF($G166="","",ROUND($G166*$J166,2))</x:f>
      </x:c>
      <x:c r="L166" s="36">
        <x:f>IF($G166="","",ROUND($G166+$I166-$K166,2))</x:f>
      </x:c>
      <x:c r="M166" s="34" t="n"/>
      <x:c r="N166" s="36">
        <x:f>IF($L166="","",ROUND($L166-$M166,2))</x:f>
      </x:c>
      <x:c r="O166" s="31" t="n"/>
      <x:c r="P166" s="37">
        <x:f>IF($O166="","",IF($N166&lt;=0.01,0,$O166-TODAY()))</x:f>
      </x:c>
      <x:c r="Q166" s="30">
        <x:f>IF($C166="","",IF($X166="Bloqueada","Incidencia",IF($N166&lt;=0.01,"Pagada",IF(OR($X166="",$X166="Pendiente"),"Pendiente aprobación",IF($O166&lt;TODAY(),"Vencida",IF($O166&lt;=TODAY()+7,"Programada","Pendiente"))))))</x:f>
      </x:c>
      <x:c r="R166" s="31" t="n"/>
      <x:c r="S166" s="32" t="n"/>
      <x:c r="T166" s="32" t="n"/>
      <x:c r="U166" s="32" t="n"/>
      <x:c r="V166" s="32" t="n"/>
      <x:c r="W166" s="38" t="n"/>
      <x:c r="X166" s="32" t="n"/>
      <x:c r="Y166" s="39">
        <x:f>IF($C166="","",IF($Q166="Pagada","OK",IF($Q166="Incidencia","Revisar documentación",IF($Q166="Pendiente aprobación","Falta aprobar",IF($Q166="Vencida","Vencida "&amp;ABS($P166)&amp;" días",IF($Q166="Programada","Vence en "&amp;$P166&amp;" días","En plazo"))))))</x:f>
      </x:c>
      <x:c r="Z166" s="40">
        <x:f>IF($B166="","",CHOOSE(MONTH(B166),"enero","febrero","marzo","abril","mayo","junio","julio","agosto","septiembre","octubre","noviembre","diciembre"))</x:f>
      </x:c>
      <x:c r="AA166" s="40">
        <x:f>IF($B166="","","T"&amp;ROUNDUP(MONTH($B166)/3,0))</x:f>
      </x:c>
      <x:c r="AB166" s="33" t="n"/>
    </x:row>
    <x:row r="167" ht="22" customHeight="1">
      <x:c r="A167" s="30">
        <x:f>IF($C167="","","FP-"&amp;TEXT(ROW()-16,"0000"))</x:f>
      </x:c>
      <x:c r="B167" s="31" t="n"/>
      <x:c r="C167" s="32" t="n"/>
      <x:c r="D167" s="32" t="n"/>
      <x:c r="E167" s="32" t="n"/>
      <x:c r="F167" s="33" t="n"/>
      <x:c r="G167" s="34" t="n"/>
      <x:c r="H167" s="35" t="n"/>
      <x:c r="I167" s="36">
        <x:f>IF($G167="","",ROUND($G167*$H167,2))</x:f>
      </x:c>
      <x:c r="J167" s="35" t="n"/>
      <x:c r="K167" s="36">
        <x:f>IF($G167="","",ROUND($G167*$J167,2))</x:f>
      </x:c>
      <x:c r="L167" s="36">
        <x:f>IF($G167="","",ROUND($G167+$I167-$K167,2))</x:f>
      </x:c>
      <x:c r="M167" s="34" t="n"/>
      <x:c r="N167" s="36">
        <x:f>IF($L167="","",ROUND($L167-$M167,2))</x:f>
      </x:c>
      <x:c r="O167" s="31" t="n"/>
      <x:c r="P167" s="37">
        <x:f>IF($O167="","",IF($N167&lt;=0.01,0,$O167-TODAY()))</x:f>
      </x:c>
      <x:c r="Q167" s="30">
        <x:f>IF($C167="","",IF($X167="Bloqueada","Incidencia",IF($N167&lt;=0.01,"Pagada",IF(OR($X167="",$X167="Pendiente"),"Pendiente aprobación",IF($O167&lt;TODAY(),"Vencida",IF($O167&lt;=TODAY()+7,"Programada","Pendiente"))))))</x:f>
      </x:c>
      <x:c r="R167" s="31" t="n"/>
      <x:c r="S167" s="32" t="n"/>
      <x:c r="T167" s="32" t="n"/>
      <x:c r="U167" s="32" t="n"/>
      <x:c r="V167" s="32" t="n"/>
      <x:c r="W167" s="38" t="n"/>
      <x:c r="X167" s="32" t="n"/>
      <x:c r="Y167" s="39">
        <x:f>IF($C167="","",IF($Q167="Pagada","OK",IF($Q167="Incidencia","Revisar documentación",IF($Q167="Pendiente aprobación","Falta aprobar",IF($Q167="Vencida","Vencida "&amp;ABS($P167)&amp;" días",IF($Q167="Programada","Vence en "&amp;$P167&amp;" días","En plazo"))))))</x:f>
      </x:c>
      <x:c r="Z167" s="40">
        <x:f>IF($B167="","",CHOOSE(MONTH(B167),"enero","febrero","marzo","abril","mayo","junio","julio","agosto","septiembre","octubre","noviembre","diciembre"))</x:f>
      </x:c>
      <x:c r="AA167" s="40">
        <x:f>IF($B167="","","T"&amp;ROUNDUP(MONTH($B167)/3,0))</x:f>
      </x:c>
      <x:c r="AB167" s="33" t="n"/>
    </x:row>
    <x:row r="168" ht="22" customHeight="1">
      <x:c r="A168" s="30">
        <x:f>IF($C168="","","FP-"&amp;TEXT(ROW()-16,"0000"))</x:f>
      </x:c>
      <x:c r="B168" s="31" t="n"/>
      <x:c r="C168" s="32" t="n"/>
      <x:c r="D168" s="32" t="n"/>
      <x:c r="E168" s="32" t="n"/>
      <x:c r="F168" s="33" t="n"/>
      <x:c r="G168" s="34" t="n"/>
      <x:c r="H168" s="35" t="n"/>
      <x:c r="I168" s="36">
        <x:f>IF($G168="","",ROUND($G168*$H168,2))</x:f>
      </x:c>
      <x:c r="J168" s="35" t="n"/>
      <x:c r="K168" s="36">
        <x:f>IF($G168="","",ROUND($G168*$J168,2))</x:f>
      </x:c>
      <x:c r="L168" s="36">
        <x:f>IF($G168="","",ROUND($G168+$I168-$K168,2))</x:f>
      </x:c>
      <x:c r="M168" s="34" t="n"/>
      <x:c r="N168" s="36">
        <x:f>IF($L168="","",ROUND($L168-$M168,2))</x:f>
      </x:c>
      <x:c r="O168" s="31" t="n"/>
      <x:c r="P168" s="37">
        <x:f>IF($O168="","",IF($N168&lt;=0.01,0,$O168-TODAY()))</x:f>
      </x:c>
      <x:c r="Q168" s="30">
        <x:f>IF($C168="","",IF($X168="Bloqueada","Incidencia",IF($N168&lt;=0.01,"Pagada",IF(OR($X168="",$X168="Pendiente"),"Pendiente aprobación",IF($O168&lt;TODAY(),"Vencida",IF($O168&lt;=TODAY()+7,"Programada","Pendiente"))))))</x:f>
      </x:c>
      <x:c r="R168" s="31" t="n"/>
      <x:c r="S168" s="32" t="n"/>
      <x:c r="T168" s="32" t="n"/>
      <x:c r="U168" s="32" t="n"/>
      <x:c r="V168" s="32" t="n"/>
      <x:c r="W168" s="38" t="n"/>
      <x:c r="X168" s="32" t="n"/>
      <x:c r="Y168" s="39">
        <x:f>IF($C168="","",IF($Q168="Pagada","OK",IF($Q168="Incidencia","Revisar documentación",IF($Q168="Pendiente aprobación","Falta aprobar",IF($Q168="Vencida","Vencida "&amp;ABS($P168)&amp;" días",IF($Q168="Programada","Vence en "&amp;$P168&amp;" días","En plazo"))))))</x:f>
      </x:c>
      <x:c r="Z168" s="40">
        <x:f>IF($B168="","",CHOOSE(MONTH(B168),"enero","febrero","marzo","abril","mayo","junio","julio","agosto","septiembre","octubre","noviembre","diciembre"))</x:f>
      </x:c>
      <x:c r="AA168" s="40">
        <x:f>IF($B168="","","T"&amp;ROUNDUP(MONTH($B168)/3,0))</x:f>
      </x:c>
      <x:c r="AB168" s="33" t="n"/>
    </x:row>
    <x:row r="169" ht="22" customHeight="1">
      <x:c r="A169" s="30">
        <x:f>IF($C169="","","FP-"&amp;TEXT(ROW()-16,"0000"))</x:f>
      </x:c>
      <x:c r="B169" s="31" t="n"/>
      <x:c r="C169" s="32" t="n"/>
      <x:c r="D169" s="32" t="n"/>
      <x:c r="E169" s="32" t="n"/>
      <x:c r="F169" s="33" t="n"/>
      <x:c r="G169" s="34" t="n"/>
      <x:c r="H169" s="35" t="n"/>
      <x:c r="I169" s="36">
        <x:f>IF($G169="","",ROUND($G169*$H169,2))</x:f>
      </x:c>
      <x:c r="J169" s="35" t="n"/>
      <x:c r="K169" s="36">
        <x:f>IF($G169="","",ROUND($G169*$J169,2))</x:f>
      </x:c>
      <x:c r="L169" s="36">
        <x:f>IF($G169="","",ROUND($G169+$I169-$K169,2))</x:f>
      </x:c>
      <x:c r="M169" s="34" t="n"/>
      <x:c r="N169" s="36">
        <x:f>IF($L169="","",ROUND($L169-$M169,2))</x:f>
      </x:c>
      <x:c r="O169" s="31" t="n"/>
      <x:c r="P169" s="37">
        <x:f>IF($O169="","",IF($N169&lt;=0.01,0,$O169-TODAY()))</x:f>
      </x:c>
      <x:c r="Q169" s="30">
        <x:f>IF($C169="","",IF($X169="Bloqueada","Incidencia",IF($N169&lt;=0.01,"Pagada",IF(OR($X169="",$X169="Pendiente"),"Pendiente aprobación",IF($O169&lt;TODAY(),"Vencida",IF($O169&lt;=TODAY()+7,"Programada","Pendiente"))))))</x:f>
      </x:c>
      <x:c r="R169" s="31" t="n"/>
      <x:c r="S169" s="32" t="n"/>
      <x:c r="T169" s="32" t="n"/>
      <x:c r="U169" s="32" t="n"/>
      <x:c r="V169" s="32" t="n"/>
      <x:c r="W169" s="38" t="n"/>
      <x:c r="X169" s="32" t="n"/>
      <x:c r="Y169" s="39">
        <x:f>IF($C169="","",IF($Q169="Pagada","OK",IF($Q169="Incidencia","Revisar documentación",IF($Q169="Pendiente aprobación","Falta aprobar",IF($Q169="Vencida","Vencida "&amp;ABS($P169)&amp;" días",IF($Q169="Programada","Vence en "&amp;$P169&amp;" días","En plazo"))))))</x:f>
      </x:c>
      <x:c r="Z169" s="40">
        <x:f>IF($B169="","",CHOOSE(MONTH(B169),"enero","febrero","marzo","abril","mayo","junio","julio","agosto","septiembre","octubre","noviembre","diciembre"))</x:f>
      </x:c>
      <x:c r="AA169" s="40">
        <x:f>IF($B169="","","T"&amp;ROUNDUP(MONTH($B169)/3,0))</x:f>
      </x:c>
      <x:c r="AB169" s="33" t="n"/>
    </x:row>
    <x:row r="170" ht="22" customHeight="1">
      <x:c r="A170" s="30">
        <x:f>IF($C170="","","FP-"&amp;TEXT(ROW()-16,"0000"))</x:f>
      </x:c>
      <x:c r="B170" s="31" t="n"/>
      <x:c r="C170" s="32" t="n"/>
      <x:c r="D170" s="32" t="n"/>
      <x:c r="E170" s="32" t="n"/>
      <x:c r="F170" s="33" t="n"/>
      <x:c r="G170" s="34" t="n"/>
      <x:c r="H170" s="35" t="n"/>
      <x:c r="I170" s="36">
        <x:f>IF($G170="","",ROUND($G170*$H170,2))</x:f>
      </x:c>
      <x:c r="J170" s="35" t="n"/>
      <x:c r="K170" s="36">
        <x:f>IF($G170="","",ROUND($G170*$J170,2))</x:f>
      </x:c>
      <x:c r="L170" s="36">
        <x:f>IF($G170="","",ROUND($G170+$I170-$K170,2))</x:f>
      </x:c>
      <x:c r="M170" s="34" t="n"/>
      <x:c r="N170" s="36">
        <x:f>IF($L170="","",ROUND($L170-$M170,2))</x:f>
      </x:c>
      <x:c r="O170" s="31" t="n"/>
      <x:c r="P170" s="37">
        <x:f>IF($O170="","",IF($N170&lt;=0.01,0,$O170-TODAY()))</x:f>
      </x:c>
      <x:c r="Q170" s="30">
        <x:f>IF($C170="","",IF($X170="Bloqueada","Incidencia",IF($N170&lt;=0.01,"Pagada",IF(OR($X170="",$X170="Pendiente"),"Pendiente aprobación",IF($O170&lt;TODAY(),"Vencida",IF($O170&lt;=TODAY()+7,"Programada","Pendiente"))))))</x:f>
      </x:c>
      <x:c r="R170" s="31" t="n"/>
      <x:c r="S170" s="32" t="n"/>
      <x:c r="T170" s="32" t="n"/>
      <x:c r="U170" s="32" t="n"/>
      <x:c r="V170" s="32" t="n"/>
      <x:c r="W170" s="38" t="n"/>
      <x:c r="X170" s="32" t="n"/>
      <x:c r="Y170" s="39">
        <x:f>IF($C170="","",IF($Q170="Pagada","OK",IF($Q170="Incidencia","Revisar documentación",IF($Q170="Pendiente aprobación","Falta aprobar",IF($Q170="Vencida","Vencida "&amp;ABS($P170)&amp;" días",IF($Q170="Programada","Vence en "&amp;$P170&amp;" días","En plazo"))))))</x:f>
      </x:c>
      <x:c r="Z170" s="40">
        <x:f>IF($B170="","",CHOOSE(MONTH(B170),"enero","febrero","marzo","abril","mayo","junio","julio","agosto","septiembre","octubre","noviembre","diciembre"))</x:f>
      </x:c>
      <x:c r="AA170" s="40">
        <x:f>IF($B170="","","T"&amp;ROUNDUP(MONTH($B170)/3,0))</x:f>
      </x:c>
      <x:c r="AB170" s="33" t="n"/>
    </x:row>
    <x:row r="171" ht="22" customHeight="1">
      <x:c r="A171" s="30">
        <x:f>IF($C171="","","FP-"&amp;TEXT(ROW()-16,"0000"))</x:f>
      </x:c>
      <x:c r="B171" s="31" t="n"/>
      <x:c r="C171" s="32" t="n"/>
      <x:c r="D171" s="32" t="n"/>
      <x:c r="E171" s="32" t="n"/>
      <x:c r="F171" s="33" t="n"/>
      <x:c r="G171" s="34" t="n"/>
      <x:c r="H171" s="35" t="n"/>
      <x:c r="I171" s="36">
        <x:f>IF($G171="","",ROUND($G171*$H171,2))</x:f>
      </x:c>
      <x:c r="J171" s="35" t="n"/>
      <x:c r="K171" s="36">
        <x:f>IF($G171="","",ROUND($G171*$J171,2))</x:f>
      </x:c>
      <x:c r="L171" s="36">
        <x:f>IF($G171="","",ROUND($G171+$I171-$K171,2))</x:f>
      </x:c>
      <x:c r="M171" s="34" t="n"/>
      <x:c r="N171" s="36">
        <x:f>IF($L171="","",ROUND($L171-$M171,2))</x:f>
      </x:c>
      <x:c r="O171" s="31" t="n"/>
      <x:c r="P171" s="37">
        <x:f>IF($O171="","",IF($N171&lt;=0.01,0,$O171-TODAY()))</x:f>
      </x:c>
      <x:c r="Q171" s="30">
        <x:f>IF($C171="","",IF($X171="Bloqueada","Incidencia",IF($N171&lt;=0.01,"Pagada",IF(OR($X171="",$X171="Pendiente"),"Pendiente aprobación",IF($O171&lt;TODAY(),"Vencida",IF($O171&lt;=TODAY()+7,"Programada","Pendiente"))))))</x:f>
      </x:c>
      <x:c r="R171" s="31" t="n"/>
      <x:c r="S171" s="32" t="n"/>
      <x:c r="T171" s="32" t="n"/>
      <x:c r="U171" s="32" t="n"/>
      <x:c r="V171" s="32" t="n"/>
      <x:c r="W171" s="38" t="n"/>
      <x:c r="X171" s="32" t="n"/>
      <x:c r="Y171" s="39">
        <x:f>IF($C171="","",IF($Q171="Pagada","OK",IF($Q171="Incidencia","Revisar documentación",IF($Q171="Pendiente aprobación","Falta aprobar",IF($Q171="Vencida","Vencida "&amp;ABS($P171)&amp;" días",IF($Q171="Programada","Vence en "&amp;$P171&amp;" días","En plazo"))))))</x:f>
      </x:c>
      <x:c r="Z171" s="40">
        <x:f>IF($B171="","",CHOOSE(MONTH(B171),"enero","febrero","marzo","abril","mayo","junio","julio","agosto","septiembre","octubre","noviembre","diciembre"))</x:f>
      </x:c>
      <x:c r="AA171" s="40">
        <x:f>IF($B171="","","T"&amp;ROUNDUP(MONTH($B171)/3,0))</x:f>
      </x:c>
      <x:c r="AB171" s="33" t="n"/>
    </x:row>
    <x:row r="172" ht="22" customHeight="1">
      <x:c r="A172" s="30">
        <x:f>IF($C172="","","FP-"&amp;TEXT(ROW()-16,"0000"))</x:f>
      </x:c>
      <x:c r="B172" s="31" t="n"/>
      <x:c r="C172" s="32" t="n"/>
      <x:c r="D172" s="32" t="n"/>
      <x:c r="E172" s="32" t="n"/>
      <x:c r="F172" s="33" t="n"/>
      <x:c r="G172" s="34" t="n"/>
      <x:c r="H172" s="35" t="n"/>
      <x:c r="I172" s="36">
        <x:f>IF($G172="","",ROUND($G172*$H172,2))</x:f>
      </x:c>
      <x:c r="J172" s="35" t="n"/>
      <x:c r="K172" s="36">
        <x:f>IF($G172="","",ROUND($G172*$J172,2))</x:f>
      </x:c>
      <x:c r="L172" s="36">
        <x:f>IF($G172="","",ROUND($G172+$I172-$K172,2))</x:f>
      </x:c>
      <x:c r="M172" s="34" t="n"/>
      <x:c r="N172" s="36">
        <x:f>IF($L172="","",ROUND($L172-$M172,2))</x:f>
      </x:c>
      <x:c r="O172" s="31" t="n"/>
      <x:c r="P172" s="37">
        <x:f>IF($O172="","",IF($N172&lt;=0.01,0,$O172-TODAY()))</x:f>
      </x:c>
      <x:c r="Q172" s="30">
        <x:f>IF($C172="","",IF($X172="Bloqueada","Incidencia",IF($N172&lt;=0.01,"Pagada",IF(OR($X172="",$X172="Pendiente"),"Pendiente aprobación",IF($O172&lt;TODAY(),"Vencida",IF($O172&lt;=TODAY()+7,"Programada","Pendiente"))))))</x:f>
      </x:c>
      <x:c r="R172" s="31" t="n"/>
      <x:c r="S172" s="32" t="n"/>
      <x:c r="T172" s="32" t="n"/>
      <x:c r="U172" s="32" t="n"/>
      <x:c r="V172" s="32" t="n"/>
      <x:c r="W172" s="38" t="n"/>
      <x:c r="X172" s="32" t="n"/>
      <x:c r="Y172" s="39">
        <x:f>IF($C172="","",IF($Q172="Pagada","OK",IF($Q172="Incidencia","Revisar documentación",IF($Q172="Pendiente aprobación","Falta aprobar",IF($Q172="Vencida","Vencida "&amp;ABS($P172)&amp;" días",IF($Q172="Programada","Vence en "&amp;$P172&amp;" días","En plazo"))))))</x:f>
      </x:c>
      <x:c r="Z172" s="40">
        <x:f>IF($B172="","",CHOOSE(MONTH(B172),"enero","febrero","marzo","abril","mayo","junio","julio","agosto","septiembre","octubre","noviembre","diciembre"))</x:f>
      </x:c>
      <x:c r="AA172" s="40">
        <x:f>IF($B172="","","T"&amp;ROUNDUP(MONTH($B172)/3,0))</x:f>
      </x:c>
      <x:c r="AB172" s="33" t="n"/>
    </x:row>
    <x:row r="173" ht="22" customHeight="1">
      <x:c r="A173" s="30">
        <x:f>IF($C173="","","FP-"&amp;TEXT(ROW()-16,"0000"))</x:f>
      </x:c>
      <x:c r="B173" s="31" t="n"/>
      <x:c r="C173" s="32" t="n"/>
      <x:c r="D173" s="32" t="n"/>
      <x:c r="E173" s="32" t="n"/>
      <x:c r="F173" s="33" t="n"/>
      <x:c r="G173" s="34" t="n"/>
      <x:c r="H173" s="35" t="n"/>
      <x:c r="I173" s="36">
        <x:f>IF($G173="","",ROUND($G173*$H173,2))</x:f>
      </x:c>
      <x:c r="J173" s="35" t="n"/>
      <x:c r="K173" s="36">
        <x:f>IF($G173="","",ROUND($G173*$J173,2))</x:f>
      </x:c>
      <x:c r="L173" s="36">
        <x:f>IF($G173="","",ROUND($G173+$I173-$K173,2))</x:f>
      </x:c>
      <x:c r="M173" s="34" t="n"/>
      <x:c r="N173" s="36">
        <x:f>IF($L173="","",ROUND($L173-$M173,2))</x:f>
      </x:c>
      <x:c r="O173" s="31" t="n"/>
      <x:c r="P173" s="37">
        <x:f>IF($O173="","",IF($N173&lt;=0.01,0,$O173-TODAY()))</x:f>
      </x:c>
      <x:c r="Q173" s="30">
        <x:f>IF($C173="","",IF($X173="Bloqueada","Incidencia",IF($N173&lt;=0.01,"Pagada",IF(OR($X173="",$X173="Pendiente"),"Pendiente aprobación",IF($O173&lt;TODAY(),"Vencida",IF($O173&lt;=TODAY()+7,"Programada","Pendiente"))))))</x:f>
      </x:c>
      <x:c r="R173" s="31" t="n"/>
      <x:c r="S173" s="32" t="n"/>
      <x:c r="T173" s="32" t="n"/>
      <x:c r="U173" s="32" t="n"/>
      <x:c r="V173" s="32" t="n"/>
      <x:c r="W173" s="38" t="n"/>
      <x:c r="X173" s="32" t="n"/>
      <x:c r="Y173" s="39">
        <x:f>IF($C173="","",IF($Q173="Pagada","OK",IF($Q173="Incidencia","Revisar documentación",IF($Q173="Pendiente aprobación","Falta aprobar",IF($Q173="Vencida","Vencida "&amp;ABS($P173)&amp;" días",IF($Q173="Programada","Vence en "&amp;$P173&amp;" días","En plazo"))))))</x:f>
      </x:c>
      <x:c r="Z173" s="40">
        <x:f>IF($B173="","",CHOOSE(MONTH(B173),"enero","febrero","marzo","abril","mayo","junio","julio","agosto","septiembre","octubre","noviembre","diciembre"))</x:f>
      </x:c>
      <x:c r="AA173" s="40">
        <x:f>IF($B173="","","T"&amp;ROUNDUP(MONTH($B173)/3,0))</x:f>
      </x:c>
      <x:c r="AB173" s="33" t="n"/>
    </x:row>
    <x:row r="174" ht="22" customHeight="1">
      <x:c r="A174" s="30">
        <x:f>IF($C174="","","FP-"&amp;TEXT(ROW()-16,"0000"))</x:f>
      </x:c>
      <x:c r="B174" s="31" t="n"/>
      <x:c r="C174" s="32" t="n"/>
      <x:c r="D174" s="32" t="n"/>
      <x:c r="E174" s="32" t="n"/>
      <x:c r="F174" s="33" t="n"/>
      <x:c r="G174" s="34" t="n"/>
      <x:c r="H174" s="35" t="n"/>
      <x:c r="I174" s="36">
        <x:f>IF($G174="","",ROUND($G174*$H174,2))</x:f>
      </x:c>
      <x:c r="J174" s="35" t="n"/>
      <x:c r="K174" s="36">
        <x:f>IF($G174="","",ROUND($G174*$J174,2))</x:f>
      </x:c>
      <x:c r="L174" s="36">
        <x:f>IF($G174="","",ROUND($G174+$I174-$K174,2))</x:f>
      </x:c>
      <x:c r="M174" s="34" t="n"/>
      <x:c r="N174" s="36">
        <x:f>IF($L174="","",ROUND($L174-$M174,2))</x:f>
      </x:c>
      <x:c r="O174" s="31" t="n"/>
      <x:c r="P174" s="37">
        <x:f>IF($O174="","",IF($N174&lt;=0.01,0,$O174-TODAY()))</x:f>
      </x:c>
      <x:c r="Q174" s="30">
        <x:f>IF($C174="","",IF($X174="Bloqueada","Incidencia",IF($N174&lt;=0.01,"Pagada",IF(OR($X174="",$X174="Pendiente"),"Pendiente aprobación",IF($O174&lt;TODAY(),"Vencida",IF($O174&lt;=TODAY()+7,"Programada","Pendiente"))))))</x:f>
      </x:c>
      <x:c r="R174" s="31" t="n"/>
      <x:c r="S174" s="32" t="n"/>
      <x:c r="T174" s="32" t="n"/>
      <x:c r="U174" s="32" t="n"/>
      <x:c r="V174" s="32" t="n"/>
      <x:c r="W174" s="38" t="n"/>
      <x:c r="X174" s="32" t="n"/>
      <x:c r="Y174" s="39">
        <x:f>IF($C174="","",IF($Q174="Pagada","OK",IF($Q174="Incidencia","Revisar documentación",IF($Q174="Pendiente aprobación","Falta aprobar",IF($Q174="Vencida","Vencida "&amp;ABS($P174)&amp;" días",IF($Q174="Programada","Vence en "&amp;$P174&amp;" días","En plazo"))))))</x:f>
      </x:c>
      <x:c r="Z174" s="40">
        <x:f>IF($B174="","",CHOOSE(MONTH(B174),"enero","febrero","marzo","abril","mayo","junio","julio","agosto","septiembre","octubre","noviembre","diciembre"))</x:f>
      </x:c>
      <x:c r="AA174" s="40">
        <x:f>IF($B174="","","T"&amp;ROUNDUP(MONTH($B174)/3,0))</x:f>
      </x:c>
      <x:c r="AB174" s="33" t="n"/>
    </x:row>
    <x:row r="175" ht="22" customHeight="1">
      <x:c r="A175" s="30">
        <x:f>IF($C175="","","FP-"&amp;TEXT(ROW()-16,"0000"))</x:f>
      </x:c>
      <x:c r="B175" s="31" t="n"/>
      <x:c r="C175" s="32" t="n"/>
      <x:c r="D175" s="32" t="n"/>
      <x:c r="E175" s="32" t="n"/>
      <x:c r="F175" s="33" t="n"/>
      <x:c r="G175" s="34" t="n"/>
      <x:c r="H175" s="35" t="n"/>
      <x:c r="I175" s="36">
        <x:f>IF($G175="","",ROUND($G175*$H175,2))</x:f>
      </x:c>
      <x:c r="J175" s="35" t="n"/>
      <x:c r="K175" s="36">
        <x:f>IF($G175="","",ROUND($G175*$J175,2))</x:f>
      </x:c>
      <x:c r="L175" s="36">
        <x:f>IF($G175="","",ROUND($G175+$I175-$K175,2))</x:f>
      </x:c>
      <x:c r="M175" s="34" t="n"/>
      <x:c r="N175" s="36">
        <x:f>IF($L175="","",ROUND($L175-$M175,2))</x:f>
      </x:c>
      <x:c r="O175" s="31" t="n"/>
      <x:c r="P175" s="37">
        <x:f>IF($O175="","",IF($N175&lt;=0.01,0,$O175-TODAY()))</x:f>
      </x:c>
      <x:c r="Q175" s="30">
        <x:f>IF($C175="","",IF($X175="Bloqueada","Incidencia",IF($N175&lt;=0.01,"Pagada",IF(OR($X175="",$X175="Pendiente"),"Pendiente aprobación",IF($O175&lt;TODAY(),"Vencida",IF($O175&lt;=TODAY()+7,"Programada","Pendiente"))))))</x:f>
      </x:c>
      <x:c r="R175" s="31" t="n"/>
      <x:c r="S175" s="32" t="n"/>
      <x:c r="T175" s="32" t="n"/>
      <x:c r="U175" s="32" t="n"/>
      <x:c r="V175" s="32" t="n"/>
      <x:c r="W175" s="38" t="n"/>
      <x:c r="X175" s="32" t="n"/>
      <x:c r="Y175" s="39">
        <x:f>IF($C175="","",IF($Q175="Pagada","OK",IF($Q175="Incidencia","Revisar documentación",IF($Q175="Pendiente aprobación","Falta aprobar",IF($Q175="Vencida","Vencida "&amp;ABS($P175)&amp;" días",IF($Q175="Programada","Vence en "&amp;$P175&amp;" días","En plazo"))))))</x:f>
      </x:c>
      <x:c r="Z175" s="40">
        <x:f>IF($B175="","",CHOOSE(MONTH(B175),"enero","febrero","marzo","abril","mayo","junio","julio","agosto","septiembre","octubre","noviembre","diciembre"))</x:f>
      </x:c>
      <x:c r="AA175" s="40">
        <x:f>IF($B175="","","T"&amp;ROUNDUP(MONTH($B175)/3,0))</x:f>
      </x:c>
      <x:c r="AB175" s="33" t="n"/>
    </x:row>
    <x:row r="176" ht="22" customHeight="1">
      <x:c r="A176" s="30">
        <x:f>IF($C176="","","FP-"&amp;TEXT(ROW()-16,"0000"))</x:f>
      </x:c>
      <x:c r="B176" s="31" t="n"/>
      <x:c r="C176" s="32" t="n"/>
      <x:c r="D176" s="32" t="n"/>
      <x:c r="E176" s="32" t="n"/>
      <x:c r="F176" s="33" t="n"/>
      <x:c r="G176" s="34" t="n"/>
      <x:c r="H176" s="35" t="n"/>
      <x:c r="I176" s="36">
        <x:f>IF($G176="","",ROUND($G176*$H176,2))</x:f>
      </x:c>
      <x:c r="J176" s="35" t="n"/>
      <x:c r="K176" s="36">
        <x:f>IF($G176="","",ROUND($G176*$J176,2))</x:f>
      </x:c>
      <x:c r="L176" s="36">
        <x:f>IF($G176="","",ROUND($G176+$I176-$K176,2))</x:f>
      </x:c>
      <x:c r="M176" s="34" t="n"/>
      <x:c r="N176" s="36">
        <x:f>IF($L176="","",ROUND($L176-$M176,2))</x:f>
      </x:c>
      <x:c r="O176" s="31" t="n"/>
      <x:c r="P176" s="37">
        <x:f>IF($O176="","",IF($N176&lt;=0.01,0,$O176-TODAY()))</x:f>
      </x:c>
      <x:c r="Q176" s="30">
        <x:f>IF($C176="","",IF($X176="Bloqueada","Incidencia",IF($N176&lt;=0.01,"Pagada",IF(OR($X176="",$X176="Pendiente"),"Pendiente aprobación",IF($O176&lt;TODAY(),"Vencida",IF($O176&lt;=TODAY()+7,"Programada","Pendiente"))))))</x:f>
      </x:c>
      <x:c r="R176" s="31" t="n"/>
      <x:c r="S176" s="32" t="n"/>
      <x:c r="T176" s="32" t="n"/>
      <x:c r="U176" s="32" t="n"/>
      <x:c r="V176" s="32" t="n"/>
      <x:c r="W176" s="38" t="n"/>
      <x:c r="X176" s="32" t="n"/>
      <x:c r="Y176" s="39">
        <x:f>IF($C176="","",IF($Q176="Pagada","OK",IF($Q176="Incidencia","Revisar documentación",IF($Q176="Pendiente aprobación","Falta aprobar",IF($Q176="Vencida","Vencida "&amp;ABS($P176)&amp;" días",IF($Q176="Programada","Vence en "&amp;$P176&amp;" días","En plazo"))))))</x:f>
      </x:c>
      <x:c r="Z176" s="40">
        <x:f>IF($B176="","",CHOOSE(MONTH(B176),"enero","febrero","marzo","abril","mayo","junio","julio","agosto","septiembre","octubre","noviembre","diciembre"))</x:f>
      </x:c>
      <x:c r="AA176" s="40">
        <x:f>IF($B176="","","T"&amp;ROUNDUP(MONTH($B176)/3,0))</x:f>
      </x:c>
      <x:c r="AB176" s="33" t="n"/>
    </x:row>
    <x:row r="177" ht="22" customHeight="1">
      <x:c r="A177" s="30">
        <x:f>IF($C177="","","FP-"&amp;TEXT(ROW()-16,"0000"))</x:f>
      </x:c>
      <x:c r="B177" s="31" t="n"/>
      <x:c r="C177" s="32" t="n"/>
      <x:c r="D177" s="32" t="n"/>
      <x:c r="E177" s="32" t="n"/>
      <x:c r="F177" s="33" t="n"/>
      <x:c r="G177" s="34" t="n"/>
      <x:c r="H177" s="35" t="n"/>
      <x:c r="I177" s="36">
        <x:f>IF($G177="","",ROUND($G177*$H177,2))</x:f>
      </x:c>
      <x:c r="J177" s="35" t="n"/>
      <x:c r="K177" s="36">
        <x:f>IF($G177="","",ROUND($G177*$J177,2))</x:f>
      </x:c>
      <x:c r="L177" s="36">
        <x:f>IF($G177="","",ROUND($G177+$I177-$K177,2))</x:f>
      </x:c>
      <x:c r="M177" s="34" t="n"/>
      <x:c r="N177" s="36">
        <x:f>IF($L177="","",ROUND($L177-$M177,2))</x:f>
      </x:c>
      <x:c r="O177" s="31" t="n"/>
      <x:c r="P177" s="37">
        <x:f>IF($O177="","",IF($N177&lt;=0.01,0,$O177-TODAY()))</x:f>
      </x:c>
      <x:c r="Q177" s="30">
        <x:f>IF($C177="","",IF($X177="Bloqueada","Incidencia",IF($N177&lt;=0.01,"Pagada",IF(OR($X177="",$X177="Pendiente"),"Pendiente aprobación",IF($O177&lt;TODAY(),"Vencida",IF($O177&lt;=TODAY()+7,"Programada","Pendiente"))))))</x:f>
      </x:c>
      <x:c r="R177" s="31" t="n"/>
      <x:c r="S177" s="32" t="n"/>
      <x:c r="T177" s="32" t="n"/>
      <x:c r="U177" s="32" t="n"/>
      <x:c r="V177" s="32" t="n"/>
      <x:c r="W177" s="38" t="n"/>
      <x:c r="X177" s="32" t="n"/>
      <x:c r="Y177" s="39">
        <x:f>IF($C177="","",IF($Q177="Pagada","OK",IF($Q177="Incidencia","Revisar documentación",IF($Q177="Pendiente aprobación","Falta aprobar",IF($Q177="Vencida","Vencida "&amp;ABS($P177)&amp;" días",IF($Q177="Programada","Vence en "&amp;$P177&amp;" días","En plazo"))))))</x:f>
      </x:c>
      <x:c r="Z177" s="40">
        <x:f>IF($B177="","",CHOOSE(MONTH(B177),"enero","febrero","marzo","abril","mayo","junio","julio","agosto","septiembre","octubre","noviembre","diciembre"))</x:f>
      </x:c>
      <x:c r="AA177" s="40">
        <x:f>IF($B177="","","T"&amp;ROUNDUP(MONTH($B177)/3,0))</x:f>
      </x:c>
      <x:c r="AB177" s="33" t="n"/>
    </x:row>
    <x:row r="178" ht="22" customHeight="1">
      <x:c r="A178" s="30">
        <x:f>IF($C178="","","FP-"&amp;TEXT(ROW()-16,"0000"))</x:f>
      </x:c>
      <x:c r="B178" s="31" t="n"/>
      <x:c r="C178" s="32" t="n"/>
      <x:c r="D178" s="32" t="n"/>
      <x:c r="E178" s="32" t="n"/>
      <x:c r="F178" s="33" t="n"/>
      <x:c r="G178" s="34" t="n"/>
      <x:c r="H178" s="35" t="n"/>
      <x:c r="I178" s="36">
        <x:f>IF($G178="","",ROUND($G178*$H178,2))</x:f>
      </x:c>
      <x:c r="J178" s="35" t="n"/>
      <x:c r="K178" s="36">
        <x:f>IF($G178="","",ROUND($G178*$J178,2))</x:f>
      </x:c>
      <x:c r="L178" s="36">
        <x:f>IF($G178="","",ROUND($G178+$I178-$K178,2))</x:f>
      </x:c>
      <x:c r="M178" s="34" t="n"/>
      <x:c r="N178" s="36">
        <x:f>IF($L178="","",ROUND($L178-$M178,2))</x:f>
      </x:c>
      <x:c r="O178" s="31" t="n"/>
      <x:c r="P178" s="37">
        <x:f>IF($O178="","",IF($N178&lt;=0.01,0,$O178-TODAY()))</x:f>
      </x:c>
      <x:c r="Q178" s="30">
        <x:f>IF($C178="","",IF($X178="Bloqueada","Incidencia",IF($N178&lt;=0.01,"Pagada",IF(OR($X178="",$X178="Pendiente"),"Pendiente aprobación",IF($O178&lt;TODAY(),"Vencida",IF($O178&lt;=TODAY()+7,"Programada","Pendiente"))))))</x:f>
      </x:c>
      <x:c r="R178" s="31" t="n"/>
      <x:c r="S178" s="32" t="n"/>
      <x:c r="T178" s="32" t="n"/>
      <x:c r="U178" s="32" t="n"/>
      <x:c r="V178" s="32" t="n"/>
      <x:c r="W178" s="38" t="n"/>
      <x:c r="X178" s="32" t="n"/>
      <x:c r="Y178" s="39">
        <x:f>IF($C178="","",IF($Q178="Pagada","OK",IF($Q178="Incidencia","Revisar documentación",IF($Q178="Pendiente aprobación","Falta aprobar",IF($Q178="Vencida","Vencida "&amp;ABS($P178)&amp;" días",IF($Q178="Programada","Vence en "&amp;$P178&amp;" días","En plazo"))))))</x:f>
      </x:c>
      <x:c r="Z178" s="40">
        <x:f>IF($B178="","",CHOOSE(MONTH(B178),"enero","febrero","marzo","abril","mayo","junio","julio","agosto","septiembre","octubre","noviembre","diciembre"))</x:f>
      </x:c>
      <x:c r="AA178" s="40">
        <x:f>IF($B178="","","T"&amp;ROUNDUP(MONTH($B178)/3,0))</x:f>
      </x:c>
      <x:c r="AB178" s="33" t="n"/>
    </x:row>
    <x:row r="179" ht="22" customHeight="1">
      <x:c r="A179" s="30">
        <x:f>IF($C179="","","FP-"&amp;TEXT(ROW()-16,"0000"))</x:f>
      </x:c>
      <x:c r="B179" s="31" t="n"/>
      <x:c r="C179" s="32" t="n"/>
      <x:c r="D179" s="32" t="n"/>
      <x:c r="E179" s="32" t="n"/>
      <x:c r="F179" s="33" t="n"/>
      <x:c r="G179" s="34" t="n"/>
      <x:c r="H179" s="35" t="n"/>
      <x:c r="I179" s="36">
        <x:f>IF($G179="","",ROUND($G179*$H179,2))</x:f>
      </x:c>
      <x:c r="J179" s="35" t="n"/>
      <x:c r="K179" s="36">
        <x:f>IF($G179="","",ROUND($G179*$J179,2))</x:f>
      </x:c>
      <x:c r="L179" s="36">
        <x:f>IF($G179="","",ROUND($G179+$I179-$K179,2))</x:f>
      </x:c>
      <x:c r="M179" s="34" t="n"/>
      <x:c r="N179" s="36">
        <x:f>IF($L179="","",ROUND($L179-$M179,2))</x:f>
      </x:c>
      <x:c r="O179" s="31" t="n"/>
      <x:c r="P179" s="37">
        <x:f>IF($O179="","",IF($N179&lt;=0.01,0,$O179-TODAY()))</x:f>
      </x:c>
      <x:c r="Q179" s="30">
        <x:f>IF($C179="","",IF($X179="Bloqueada","Incidencia",IF($N179&lt;=0.01,"Pagada",IF(OR($X179="",$X179="Pendiente"),"Pendiente aprobación",IF($O179&lt;TODAY(),"Vencida",IF($O179&lt;=TODAY()+7,"Programada","Pendiente"))))))</x:f>
      </x:c>
      <x:c r="R179" s="31" t="n"/>
      <x:c r="S179" s="32" t="n"/>
      <x:c r="T179" s="32" t="n"/>
      <x:c r="U179" s="32" t="n"/>
      <x:c r="V179" s="32" t="n"/>
      <x:c r="W179" s="38" t="n"/>
      <x:c r="X179" s="32" t="n"/>
      <x:c r="Y179" s="39">
        <x:f>IF($C179="","",IF($Q179="Pagada","OK",IF($Q179="Incidencia","Revisar documentación",IF($Q179="Pendiente aprobación","Falta aprobar",IF($Q179="Vencida","Vencida "&amp;ABS($P179)&amp;" días",IF($Q179="Programada","Vence en "&amp;$P179&amp;" días","En plazo"))))))</x:f>
      </x:c>
      <x:c r="Z179" s="40">
        <x:f>IF($B179="","",CHOOSE(MONTH(B179),"enero","febrero","marzo","abril","mayo","junio","julio","agosto","septiembre","octubre","noviembre","diciembre"))</x:f>
      </x:c>
      <x:c r="AA179" s="40">
        <x:f>IF($B179="","","T"&amp;ROUNDUP(MONTH($B179)/3,0))</x:f>
      </x:c>
      <x:c r="AB179" s="33" t="n"/>
    </x:row>
    <x:row r="180" ht="22" customHeight="1">
      <x:c r="A180" s="30">
        <x:f>IF($C180="","","FP-"&amp;TEXT(ROW()-16,"0000"))</x:f>
      </x:c>
      <x:c r="B180" s="31" t="n"/>
      <x:c r="C180" s="32" t="n"/>
      <x:c r="D180" s="32" t="n"/>
      <x:c r="E180" s="32" t="n"/>
      <x:c r="F180" s="33" t="n"/>
      <x:c r="G180" s="34" t="n"/>
      <x:c r="H180" s="35" t="n"/>
      <x:c r="I180" s="36">
        <x:f>IF($G180="","",ROUND($G180*$H180,2))</x:f>
      </x:c>
      <x:c r="J180" s="35" t="n"/>
      <x:c r="K180" s="36">
        <x:f>IF($G180="","",ROUND($G180*$J180,2))</x:f>
      </x:c>
      <x:c r="L180" s="36">
        <x:f>IF($G180="","",ROUND($G180+$I180-$K180,2))</x:f>
      </x:c>
      <x:c r="M180" s="34" t="n"/>
      <x:c r="N180" s="36">
        <x:f>IF($L180="","",ROUND($L180-$M180,2))</x:f>
      </x:c>
      <x:c r="O180" s="31" t="n"/>
      <x:c r="P180" s="37">
        <x:f>IF($O180="","",IF($N180&lt;=0.01,0,$O180-TODAY()))</x:f>
      </x:c>
      <x:c r="Q180" s="30">
        <x:f>IF($C180="","",IF($X180="Bloqueada","Incidencia",IF($N180&lt;=0.01,"Pagada",IF(OR($X180="",$X180="Pendiente"),"Pendiente aprobación",IF($O180&lt;TODAY(),"Vencida",IF($O180&lt;=TODAY()+7,"Programada","Pendiente"))))))</x:f>
      </x:c>
      <x:c r="R180" s="31" t="n"/>
      <x:c r="S180" s="32" t="n"/>
      <x:c r="T180" s="32" t="n"/>
      <x:c r="U180" s="32" t="n"/>
      <x:c r="V180" s="32" t="n"/>
      <x:c r="W180" s="38" t="n"/>
      <x:c r="X180" s="32" t="n"/>
      <x:c r="Y180" s="39">
        <x:f>IF($C180="","",IF($Q180="Pagada","OK",IF($Q180="Incidencia","Revisar documentación",IF($Q180="Pendiente aprobación","Falta aprobar",IF($Q180="Vencida","Vencida "&amp;ABS($P180)&amp;" días",IF($Q180="Programada","Vence en "&amp;$P180&amp;" días","En plazo"))))))</x:f>
      </x:c>
      <x:c r="Z180" s="40">
        <x:f>IF($B180="","",CHOOSE(MONTH(B180),"enero","febrero","marzo","abril","mayo","junio","julio","agosto","septiembre","octubre","noviembre","diciembre"))</x:f>
      </x:c>
      <x:c r="AA180" s="40">
        <x:f>IF($B180="","","T"&amp;ROUNDUP(MONTH($B180)/3,0))</x:f>
      </x:c>
      <x:c r="AB180" s="33" t="n"/>
    </x:row>
    <x:row r="181" ht="22" customHeight="1">
      <x:c r="A181" s="30">
        <x:f>IF($C181="","","FP-"&amp;TEXT(ROW()-16,"0000"))</x:f>
      </x:c>
      <x:c r="B181" s="31" t="n"/>
      <x:c r="C181" s="32" t="n"/>
      <x:c r="D181" s="32" t="n"/>
      <x:c r="E181" s="32" t="n"/>
      <x:c r="F181" s="33" t="n"/>
      <x:c r="G181" s="34" t="n"/>
      <x:c r="H181" s="35" t="n"/>
      <x:c r="I181" s="36">
        <x:f>IF($G181="","",ROUND($G181*$H181,2))</x:f>
      </x:c>
      <x:c r="J181" s="35" t="n"/>
      <x:c r="K181" s="36">
        <x:f>IF($G181="","",ROUND($G181*$J181,2))</x:f>
      </x:c>
      <x:c r="L181" s="36">
        <x:f>IF($G181="","",ROUND($G181+$I181-$K181,2))</x:f>
      </x:c>
      <x:c r="M181" s="34" t="n"/>
      <x:c r="N181" s="36">
        <x:f>IF($L181="","",ROUND($L181-$M181,2))</x:f>
      </x:c>
      <x:c r="O181" s="31" t="n"/>
      <x:c r="P181" s="37">
        <x:f>IF($O181="","",IF($N181&lt;=0.01,0,$O181-TODAY()))</x:f>
      </x:c>
      <x:c r="Q181" s="30">
        <x:f>IF($C181="","",IF($X181="Bloqueada","Incidencia",IF($N181&lt;=0.01,"Pagada",IF(OR($X181="",$X181="Pendiente"),"Pendiente aprobación",IF($O181&lt;TODAY(),"Vencida",IF($O181&lt;=TODAY()+7,"Programada","Pendiente"))))))</x:f>
      </x:c>
      <x:c r="R181" s="31" t="n"/>
      <x:c r="S181" s="32" t="n"/>
      <x:c r="T181" s="32" t="n"/>
      <x:c r="U181" s="32" t="n"/>
      <x:c r="V181" s="32" t="n"/>
      <x:c r="W181" s="38" t="n"/>
      <x:c r="X181" s="32" t="n"/>
      <x:c r="Y181" s="39">
        <x:f>IF($C181="","",IF($Q181="Pagada","OK",IF($Q181="Incidencia","Revisar documentación",IF($Q181="Pendiente aprobación","Falta aprobar",IF($Q181="Vencida","Vencida "&amp;ABS($P181)&amp;" días",IF($Q181="Programada","Vence en "&amp;$P181&amp;" días","En plazo"))))))</x:f>
      </x:c>
      <x:c r="Z181" s="40">
        <x:f>IF($B181="","",CHOOSE(MONTH(B181),"enero","febrero","marzo","abril","mayo","junio","julio","agosto","septiembre","octubre","noviembre","diciembre"))</x:f>
      </x:c>
      <x:c r="AA181" s="40">
        <x:f>IF($B181="","","T"&amp;ROUNDUP(MONTH($B181)/3,0))</x:f>
      </x:c>
      <x:c r="AB181" s="33" t="n"/>
    </x:row>
    <x:row r="182" ht="22" customHeight="1">
      <x:c r="A182" s="30">
        <x:f>IF($C182="","","FP-"&amp;TEXT(ROW()-16,"0000"))</x:f>
      </x:c>
      <x:c r="B182" s="31" t="n"/>
      <x:c r="C182" s="32" t="n"/>
      <x:c r="D182" s="32" t="n"/>
      <x:c r="E182" s="32" t="n"/>
      <x:c r="F182" s="33" t="n"/>
      <x:c r="G182" s="34" t="n"/>
      <x:c r="H182" s="35" t="n"/>
      <x:c r="I182" s="36">
        <x:f>IF($G182="","",ROUND($G182*$H182,2))</x:f>
      </x:c>
      <x:c r="J182" s="35" t="n"/>
      <x:c r="K182" s="36">
        <x:f>IF($G182="","",ROUND($G182*$J182,2))</x:f>
      </x:c>
      <x:c r="L182" s="36">
        <x:f>IF($G182="","",ROUND($G182+$I182-$K182,2))</x:f>
      </x:c>
      <x:c r="M182" s="34" t="n"/>
      <x:c r="N182" s="36">
        <x:f>IF($L182="","",ROUND($L182-$M182,2))</x:f>
      </x:c>
      <x:c r="O182" s="31" t="n"/>
      <x:c r="P182" s="37">
        <x:f>IF($O182="","",IF($N182&lt;=0.01,0,$O182-TODAY()))</x:f>
      </x:c>
      <x:c r="Q182" s="30">
        <x:f>IF($C182="","",IF($X182="Bloqueada","Incidencia",IF($N182&lt;=0.01,"Pagada",IF(OR($X182="",$X182="Pendiente"),"Pendiente aprobación",IF($O182&lt;TODAY(),"Vencida",IF($O182&lt;=TODAY()+7,"Programada","Pendiente"))))))</x:f>
      </x:c>
      <x:c r="R182" s="31" t="n"/>
      <x:c r="S182" s="32" t="n"/>
      <x:c r="T182" s="32" t="n"/>
      <x:c r="U182" s="32" t="n"/>
      <x:c r="V182" s="32" t="n"/>
      <x:c r="W182" s="38" t="n"/>
      <x:c r="X182" s="32" t="n"/>
      <x:c r="Y182" s="39">
        <x:f>IF($C182="","",IF($Q182="Pagada","OK",IF($Q182="Incidencia","Revisar documentación",IF($Q182="Pendiente aprobación","Falta aprobar",IF($Q182="Vencida","Vencida "&amp;ABS($P182)&amp;" días",IF($Q182="Programada","Vence en "&amp;$P182&amp;" días","En plazo"))))))</x:f>
      </x:c>
      <x:c r="Z182" s="40">
        <x:f>IF($B182="","",CHOOSE(MONTH(B182),"enero","febrero","marzo","abril","mayo","junio","julio","agosto","septiembre","octubre","noviembre","diciembre"))</x:f>
      </x:c>
      <x:c r="AA182" s="40">
        <x:f>IF($B182="","","T"&amp;ROUNDUP(MONTH($B182)/3,0))</x:f>
      </x:c>
      <x:c r="AB182" s="33" t="n"/>
    </x:row>
    <x:row r="183" ht="22" customHeight="1">
      <x:c r="A183" s="30">
        <x:f>IF($C183="","","FP-"&amp;TEXT(ROW()-16,"0000"))</x:f>
      </x:c>
      <x:c r="B183" s="31" t="n"/>
      <x:c r="C183" s="32" t="n"/>
      <x:c r="D183" s="32" t="n"/>
      <x:c r="E183" s="32" t="n"/>
      <x:c r="F183" s="33" t="n"/>
      <x:c r="G183" s="34" t="n"/>
      <x:c r="H183" s="35" t="n"/>
      <x:c r="I183" s="36">
        <x:f>IF($G183="","",ROUND($G183*$H183,2))</x:f>
      </x:c>
      <x:c r="J183" s="35" t="n"/>
      <x:c r="K183" s="36">
        <x:f>IF($G183="","",ROUND($G183*$J183,2))</x:f>
      </x:c>
      <x:c r="L183" s="36">
        <x:f>IF($G183="","",ROUND($G183+$I183-$K183,2))</x:f>
      </x:c>
      <x:c r="M183" s="34" t="n"/>
      <x:c r="N183" s="36">
        <x:f>IF($L183="","",ROUND($L183-$M183,2))</x:f>
      </x:c>
      <x:c r="O183" s="31" t="n"/>
      <x:c r="P183" s="37">
        <x:f>IF($O183="","",IF($N183&lt;=0.01,0,$O183-TODAY()))</x:f>
      </x:c>
      <x:c r="Q183" s="30">
        <x:f>IF($C183="","",IF($X183="Bloqueada","Incidencia",IF($N183&lt;=0.01,"Pagada",IF(OR($X183="",$X183="Pendiente"),"Pendiente aprobación",IF($O183&lt;TODAY(),"Vencida",IF($O183&lt;=TODAY()+7,"Programada","Pendiente"))))))</x:f>
      </x:c>
      <x:c r="R183" s="31" t="n"/>
      <x:c r="S183" s="32" t="n"/>
      <x:c r="T183" s="32" t="n"/>
      <x:c r="U183" s="32" t="n"/>
      <x:c r="V183" s="32" t="n"/>
      <x:c r="W183" s="38" t="n"/>
      <x:c r="X183" s="32" t="n"/>
      <x:c r="Y183" s="39">
        <x:f>IF($C183="","",IF($Q183="Pagada","OK",IF($Q183="Incidencia","Revisar documentación",IF($Q183="Pendiente aprobación","Falta aprobar",IF($Q183="Vencida","Vencida "&amp;ABS($P183)&amp;" días",IF($Q183="Programada","Vence en "&amp;$P183&amp;" días","En plazo"))))))</x:f>
      </x:c>
      <x:c r="Z183" s="40">
        <x:f>IF($B183="","",CHOOSE(MONTH(B183),"enero","febrero","marzo","abril","mayo","junio","julio","agosto","septiembre","octubre","noviembre","diciembre"))</x:f>
      </x:c>
      <x:c r="AA183" s="40">
        <x:f>IF($B183="","","T"&amp;ROUNDUP(MONTH($B183)/3,0))</x:f>
      </x:c>
      <x:c r="AB183" s="33" t="n"/>
    </x:row>
    <x:row r="184" ht="22" customHeight="1">
      <x:c r="A184" s="30">
        <x:f>IF($C184="","","FP-"&amp;TEXT(ROW()-16,"0000"))</x:f>
      </x:c>
      <x:c r="B184" s="31" t="n"/>
      <x:c r="C184" s="32" t="n"/>
      <x:c r="D184" s="32" t="n"/>
      <x:c r="E184" s="32" t="n"/>
      <x:c r="F184" s="33" t="n"/>
      <x:c r="G184" s="34" t="n"/>
      <x:c r="H184" s="35" t="n"/>
      <x:c r="I184" s="36">
        <x:f>IF($G184="","",ROUND($G184*$H184,2))</x:f>
      </x:c>
      <x:c r="J184" s="35" t="n"/>
      <x:c r="K184" s="36">
        <x:f>IF($G184="","",ROUND($G184*$J184,2))</x:f>
      </x:c>
      <x:c r="L184" s="36">
        <x:f>IF($G184="","",ROUND($G184+$I184-$K184,2))</x:f>
      </x:c>
      <x:c r="M184" s="34" t="n"/>
      <x:c r="N184" s="36">
        <x:f>IF($L184="","",ROUND($L184-$M184,2))</x:f>
      </x:c>
      <x:c r="O184" s="31" t="n"/>
      <x:c r="P184" s="37">
        <x:f>IF($O184="","",IF($N184&lt;=0.01,0,$O184-TODAY()))</x:f>
      </x:c>
      <x:c r="Q184" s="30">
        <x:f>IF($C184="","",IF($X184="Bloqueada","Incidencia",IF($N184&lt;=0.01,"Pagada",IF(OR($X184="",$X184="Pendiente"),"Pendiente aprobación",IF($O184&lt;TODAY(),"Vencida",IF($O184&lt;=TODAY()+7,"Programada","Pendiente"))))))</x:f>
      </x:c>
      <x:c r="R184" s="31" t="n"/>
      <x:c r="S184" s="32" t="n"/>
      <x:c r="T184" s="32" t="n"/>
      <x:c r="U184" s="32" t="n"/>
      <x:c r="V184" s="32" t="n"/>
      <x:c r="W184" s="38" t="n"/>
      <x:c r="X184" s="32" t="n"/>
      <x:c r="Y184" s="39">
        <x:f>IF($C184="","",IF($Q184="Pagada","OK",IF($Q184="Incidencia","Revisar documentación",IF($Q184="Pendiente aprobación","Falta aprobar",IF($Q184="Vencida","Vencida "&amp;ABS($P184)&amp;" días",IF($Q184="Programada","Vence en "&amp;$P184&amp;" días","En plazo"))))))</x:f>
      </x:c>
      <x:c r="Z184" s="40">
        <x:f>IF($B184="","",CHOOSE(MONTH(B184),"enero","febrero","marzo","abril","mayo","junio","julio","agosto","septiembre","octubre","noviembre","diciembre"))</x:f>
      </x:c>
      <x:c r="AA184" s="40">
        <x:f>IF($B184="","","T"&amp;ROUNDUP(MONTH($B184)/3,0))</x:f>
      </x:c>
      <x:c r="AB184" s="33" t="n"/>
    </x:row>
    <x:row r="185" ht="22" customHeight="1">
      <x:c r="A185" s="30">
        <x:f>IF($C185="","","FP-"&amp;TEXT(ROW()-16,"0000"))</x:f>
      </x:c>
      <x:c r="B185" s="31" t="n"/>
      <x:c r="C185" s="32" t="n"/>
      <x:c r="D185" s="32" t="n"/>
      <x:c r="E185" s="32" t="n"/>
      <x:c r="F185" s="33" t="n"/>
      <x:c r="G185" s="34" t="n"/>
      <x:c r="H185" s="35" t="n"/>
      <x:c r="I185" s="36">
        <x:f>IF($G185="","",ROUND($G185*$H185,2))</x:f>
      </x:c>
      <x:c r="J185" s="35" t="n"/>
      <x:c r="K185" s="36">
        <x:f>IF($G185="","",ROUND($G185*$J185,2))</x:f>
      </x:c>
      <x:c r="L185" s="36">
        <x:f>IF($G185="","",ROUND($G185+$I185-$K185,2))</x:f>
      </x:c>
      <x:c r="M185" s="34" t="n"/>
      <x:c r="N185" s="36">
        <x:f>IF($L185="","",ROUND($L185-$M185,2))</x:f>
      </x:c>
      <x:c r="O185" s="31" t="n"/>
      <x:c r="P185" s="37">
        <x:f>IF($O185="","",IF($N185&lt;=0.01,0,$O185-TODAY()))</x:f>
      </x:c>
      <x:c r="Q185" s="30">
        <x:f>IF($C185="","",IF($X185="Bloqueada","Incidencia",IF($N185&lt;=0.01,"Pagada",IF(OR($X185="",$X185="Pendiente"),"Pendiente aprobación",IF($O185&lt;TODAY(),"Vencida",IF($O185&lt;=TODAY()+7,"Programada","Pendiente"))))))</x:f>
      </x:c>
      <x:c r="R185" s="31" t="n"/>
      <x:c r="S185" s="32" t="n"/>
      <x:c r="T185" s="32" t="n"/>
      <x:c r="U185" s="32" t="n"/>
      <x:c r="V185" s="32" t="n"/>
      <x:c r="W185" s="38" t="n"/>
      <x:c r="X185" s="32" t="n"/>
      <x:c r="Y185" s="39">
        <x:f>IF($C185="","",IF($Q185="Pagada","OK",IF($Q185="Incidencia","Revisar documentación",IF($Q185="Pendiente aprobación","Falta aprobar",IF($Q185="Vencida","Vencida "&amp;ABS($P185)&amp;" días",IF($Q185="Programada","Vence en "&amp;$P185&amp;" días","En plazo"))))))</x:f>
      </x:c>
      <x:c r="Z185" s="40">
        <x:f>IF($B185="","",CHOOSE(MONTH(B185),"enero","febrero","marzo","abril","mayo","junio","julio","agosto","septiembre","octubre","noviembre","diciembre"))</x:f>
      </x:c>
      <x:c r="AA185" s="40">
        <x:f>IF($B185="","","T"&amp;ROUNDUP(MONTH($B185)/3,0))</x:f>
      </x:c>
      <x:c r="AB185" s="33" t="n"/>
    </x:row>
    <x:row r="186" ht="22" customHeight="1">
      <x:c r="A186" s="30">
        <x:f>IF($C186="","","FP-"&amp;TEXT(ROW()-16,"0000"))</x:f>
      </x:c>
      <x:c r="B186" s="31" t="n"/>
      <x:c r="C186" s="32" t="n"/>
      <x:c r="D186" s="32" t="n"/>
      <x:c r="E186" s="32" t="n"/>
      <x:c r="F186" s="33" t="n"/>
      <x:c r="G186" s="34" t="n"/>
      <x:c r="H186" s="35" t="n"/>
      <x:c r="I186" s="36">
        <x:f>IF($G186="","",ROUND($G186*$H186,2))</x:f>
      </x:c>
      <x:c r="J186" s="35" t="n"/>
      <x:c r="K186" s="36">
        <x:f>IF($G186="","",ROUND($G186*$J186,2))</x:f>
      </x:c>
      <x:c r="L186" s="36">
        <x:f>IF($G186="","",ROUND($G186+$I186-$K186,2))</x:f>
      </x:c>
      <x:c r="M186" s="34" t="n"/>
      <x:c r="N186" s="36">
        <x:f>IF($L186="","",ROUND($L186-$M186,2))</x:f>
      </x:c>
      <x:c r="O186" s="31" t="n"/>
      <x:c r="P186" s="37">
        <x:f>IF($O186="","",IF($N186&lt;=0.01,0,$O186-TODAY()))</x:f>
      </x:c>
      <x:c r="Q186" s="30">
        <x:f>IF($C186="","",IF($X186="Bloqueada","Incidencia",IF($N186&lt;=0.01,"Pagada",IF(OR($X186="",$X186="Pendiente"),"Pendiente aprobación",IF($O186&lt;TODAY(),"Vencida",IF($O186&lt;=TODAY()+7,"Programada","Pendiente"))))))</x:f>
      </x:c>
      <x:c r="R186" s="31" t="n"/>
      <x:c r="S186" s="32" t="n"/>
      <x:c r="T186" s="32" t="n"/>
      <x:c r="U186" s="32" t="n"/>
      <x:c r="V186" s="32" t="n"/>
      <x:c r="W186" s="38" t="n"/>
      <x:c r="X186" s="32" t="n"/>
      <x:c r="Y186" s="39">
        <x:f>IF($C186="","",IF($Q186="Pagada","OK",IF($Q186="Incidencia","Revisar documentación",IF($Q186="Pendiente aprobación","Falta aprobar",IF($Q186="Vencida","Vencida "&amp;ABS($P186)&amp;" días",IF($Q186="Programada","Vence en "&amp;$P186&amp;" días","En plazo"))))))</x:f>
      </x:c>
      <x:c r="Z186" s="40">
        <x:f>IF($B186="","",CHOOSE(MONTH(B186),"enero","febrero","marzo","abril","mayo","junio","julio","agosto","septiembre","octubre","noviembre","diciembre"))</x:f>
      </x:c>
      <x:c r="AA186" s="40">
        <x:f>IF($B186="","","T"&amp;ROUNDUP(MONTH($B186)/3,0))</x:f>
      </x:c>
      <x:c r="AB186" s="33" t="n"/>
    </x:row>
    <x:row r="187" ht="22" customHeight="1">
      <x:c r="A187" s="30">
        <x:f>IF($C187="","","FP-"&amp;TEXT(ROW()-16,"0000"))</x:f>
      </x:c>
      <x:c r="B187" s="31" t="n"/>
      <x:c r="C187" s="32" t="n"/>
      <x:c r="D187" s="32" t="n"/>
      <x:c r="E187" s="32" t="n"/>
      <x:c r="F187" s="33" t="n"/>
      <x:c r="G187" s="34" t="n"/>
      <x:c r="H187" s="35" t="n"/>
      <x:c r="I187" s="36">
        <x:f>IF($G187="","",ROUND($G187*$H187,2))</x:f>
      </x:c>
      <x:c r="J187" s="35" t="n"/>
      <x:c r="K187" s="36">
        <x:f>IF($G187="","",ROUND($G187*$J187,2))</x:f>
      </x:c>
      <x:c r="L187" s="36">
        <x:f>IF($G187="","",ROUND($G187+$I187-$K187,2))</x:f>
      </x:c>
      <x:c r="M187" s="34" t="n"/>
      <x:c r="N187" s="36">
        <x:f>IF($L187="","",ROUND($L187-$M187,2))</x:f>
      </x:c>
      <x:c r="O187" s="31" t="n"/>
      <x:c r="P187" s="37">
        <x:f>IF($O187="","",IF($N187&lt;=0.01,0,$O187-TODAY()))</x:f>
      </x:c>
      <x:c r="Q187" s="30">
        <x:f>IF($C187="","",IF($X187="Bloqueada","Incidencia",IF($N187&lt;=0.01,"Pagada",IF(OR($X187="",$X187="Pendiente"),"Pendiente aprobación",IF($O187&lt;TODAY(),"Vencida",IF($O187&lt;=TODAY()+7,"Programada","Pendiente"))))))</x:f>
      </x:c>
      <x:c r="R187" s="31" t="n"/>
      <x:c r="S187" s="32" t="n"/>
      <x:c r="T187" s="32" t="n"/>
      <x:c r="U187" s="32" t="n"/>
      <x:c r="V187" s="32" t="n"/>
      <x:c r="W187" s="38" t="n"/>
      <x:c r="X187" s="32" t="n"/>
      <x:c r="Y187" s="39">
        <x:f>IF($C187="","",IF($Q187="Pagada","OK",IF($Q187="Incidencia","Revisar documentación",IF($Q187="Pendiente aprobación","Falta aprobar",IF($Q187="Vencida","Vencida "&amp;ABS($P187)&amp;" días",IF($Q187="Programada","Vence en "&amp;$P187&amp;" días","En plazo"))))))</x:f>
      </x:c>
      <x:c r="Z187" s="40">
        <x:f>IF($B187="","",CHOOSE(MONTH(B187),"enero","febrero","marzo","abril","mayo","junio","julio","agosto","septiembre","octubre","noviembre","diciembre"))</x:f>
      </x:c>
      <x:c r="AA187" s="40">
        <x:f>IF($B187="","","T"&amp;ROUNDUP(MONTH($B187)/3,0))</x:f>
      </x:c>
      <x:c r="AB187" s="33" t="n"/>
    </x:row>
    <x:row r="188" ht="22" customHeight="1">
      <x:c r="A188" s="30">
        <x:f>IF($C188="","","FP-"&amp;TEXT(ROW()-16,"0000"))</x:f>
      </x:c>
      <x:c r="B188" s="31" t="n"/>
      <x:c r="C188" s="32" t="n"/>
      <x:c r="D188" s="32" t="n"/>
      <x:c r="E188" s="32" t="n"/>
      <x:c r="F188" s="33" t="n"/>
      <x:c r="G188" s="34" t="n"/>
      <x:c r="H188" s="35" t="n"/>
      <x:c r="I188" s="36">
        <x:f>IF($G188="","",ROUND($G188*$H188,2))</x:f>
      </x:c>
      <x:c r="J188" s="35" t="n"/>
      <x:c r="K188" s="36">
        <x:f>IF($G188="","",ROUND($G188*$J188,2))</x:f>
      </x:c>
      <x:c r="L188" s="36">
        <x:f>IF($G188="","",ROUND($G188+$I188-$K188,2))</x:f>
      </x:c>
      <x:c r="M188" s="34" t="n"/>
      <x:c r="N188" s="36">
        <x:f>IF($L188="","",ROUND($L188-$M188,2))</x:f>
      </x:c>
      <x:c r="O188" s="31" t="n"/>
      <x:c r="P188" s="37">
        <x:f>IF($O188="","",IF($N188&lt;=0.01,0,$O188-TODAY()))</x:f>
      </x:c>
      <x:c r="Q188" s="30">
        <x:f>IF($C188="","",IF($X188="Bloqueada","Incidencia",IF($N188&lt;=0.01,"Pagada",IF(OR($X188="",$X188="Pendiente"),"Pendiente aprobación",IF($O188&lt;TODAY(),"Vencida",IF($O188&lt;=TODAY()+7,"Programada","Pendiente"))))))</x:f>
      </x:c>
      <x:c r="R188" s="31" t="n"/>
      <x:c r="S188" s="32" t="n"/>
      <x:c r="T188" s="32" t="n"/>
      <x:c r="U188" s="32" t="n"/>
      <x:c r="V188" s="32" t="n"/>
      <x:c r="W188" s="38" t="n"/>
      <x:c r="X188" s="32" t="n"/>
      <x:c r="Y188" s="39">
        <x:f>IF($C188="","",IF($Q188="Pagada","OK",IF($Q188="Incidencia","Revisar documentación",IF($Q188="Pendiente aprobación","Falta aprobar",IF($Q188="Vencida","Vencida "&amp;ABS($P188)&amp;" días",IF($Q188="Programada","Vence en "&amp;$P188&amp;" días","En plazo"))))))</x:f>
      </x:c>
      <x:c r="Z188" s="40">
        <x:f>IF($B188="","",CHOOSE(MONTH(B188),"enero","febrero","marzo","abril","mayo","junio","julio","agosto","septiembre","octubre","noviembre","diciembre"))</x:f>
      </x:c>
      <x:c r="AA188" s="40">
        <x:f>IF($B188="","","T"&amp;ROUNDUP(MONTH($B188)/3,0))</x:f>
      </x:c>
      <x:c r="AB188" s="33" t="n"/>
    </x:row>
    <x:row r="189" ht="22" customHeight="1">
      <x:c r="A189" s="30">
        <x:f>IF($C189="","","FP-"&amp;TEXT(ROW()-16,"0000"))</x:f>
      </x:c>
      <x:c r="B189" s="31" t="n"/>
      <x:c r="C189" s="32" t="n"/>
      <x:c r="D189" s="32" t="n"/>
      <x:c r="E189" s="32" t="n"/>
      <x:c r="F189" s="33" t="n"/>
      <x:c r="G189" s="34" t="n"/>
      <x:c r="H189" s="35" t="n"/>
      <x:c r="I189" s="36">
        <x:f>IF($G189="","",ROUND($G189*$H189,2))</x:f>
      </x:c>
      <x:c r="J189" s="35" t="n"/>
      <x:c r="K189" s="36">
        <x:f>IF($G189="","",ROUND($G189*$J189,2))</x:f>
      </x:c>
      <x:c r="L189" s="36">
        <x:f>IF($G189="","",ROUND($G189+$I189-$K189,2))</x:f>
      </x:c>
      <x:c r="M189" s="34" t="n"/>
      <x:c r="N189" s="36">
        <x:f>IF($L189="","",ROUND($L189-$M189,2))</x:f>
      </x:c>
      <x:c r="O189" s="31" t="n"/>
      <x:c r="P189" s="37">
        <x:f>IF($O189="","",IF($N189&lt;=0.01,0,$O189-TODAY()))</x:f>
      </x:c>
      <x:c r="Q189" s="30">
        <x:f>IF($C189="","",IF($X189="Bloqueada","Incidencia",IF($N189&lt;=0.01,"Pagada",IF(OR($X189="",$X189="Pendiente"),"Pendiente aprobación",IF($O189&lt;TODAY(),"Vencida",IF($O189&lt;=TODAY()+7,"Programada","Pendiente"))))))</x:f>
      </x:c>
      <x:c r="R189" s="31" t="n"/>
      <x:c r="S189" s="32" t="n"/>
      <x:c r="T189" s="32" t="n"/>
      <x:c r="U189" s="32" t="n"/>
      <x:c r="V189" s="32" t="n"/>
      <x:c r="W189" s="38" t="n"/>
      <x:c r="X189" s="32" t="n"/>
      <x:c r="Y189" s="39">
        <x:f>IF($C189="","",IF($Q189="Pagada","OK",IF($Q189="Incidencia","Revisar documentación",IF($Q189="Pendiente aprobación","Falta aprobar",IF($Q189="Vencida","Vencida "&amp;ABS($P189)&amp;" días",IF($Q189="Programada","Vence en "&amp;$P189&amp;" días","En plazo"))))))</x:f>
      </x:c>
      <x:c r="Z189" s="40">
        <x:f>IF($B189="","",CHOOSE(MONTH(B189),"enero","febrero","marzo","abril","mayo","junio","julio","agosto","septiembre","octubre","noviembre","diciembre"))</x:f>
      </x:c>
      <x:c r="AA189" s="40">
        <x:f>IF($B189="","","T"&amp;ROUNDUP(MONTH($B189)/3,0))</x:f>
      </x:c>
      <x:c r="AB189" s="33" t="n"/>
    </x:row>
    <x:row r="190" ht="22" customHeight="1">
      <x:c r="A190" s="30">
        <x:f>IF($C190="","","FP-"&amp;TEXT(ROW()-16,"0000"))</x:f>
      </x:c>
      <x:c r="B190" s="31" t="n"/>
      <x:c r="C190" s="32" t="n"/>
      <x:c r="D190" s="32" t="n"/>
      <x:c r="E190" s="32" t="n"/>
      <x:c r="F190" s="33" t="n"/>
      <x:c r="G190" s="34" t="n"/>
      <x:c r="H190" s="35" t="n"/>
      <x:c r="I190" s="36">
        <x:f>IF($G190="","",ROUND($G190*$H190,2))</x:f>
      </x:c>
      <x:c r="J190" s="35" t="n"/>
      <x:c r="K190" s="36">
        <x:f>IF($G190="","",ROUND($G190*$J190,2))</x:f>
      </x:c>
      <x:c r="L190" s="36">
        <x:f>IF($G190="","",ROUND($G190+$I190-$K190,2))</x:f>
      </x:c>
      <x:c r="M190" s="34" t="n"/>
      <x:c r="N190" s="36">
        <x:f>IF($L190="","",ROUND($L190-$M190,2))</x:f>
      </x:c>
      <x:c r="O190" s="31" t="n"/>
      <x:c r="P190" s="37">
        <x:f>IF($O190="","",IF($N190&lt;=0.01,0,$O190-TODAY()))</x:f>
      </x:c>
      <x:c r="Q190" s="30">
        <x:f>IF($C190="","",IF($X190="Bloqueada","Incidencia",IF($N190&lt;=0.01,"Pagada",IF(OR($X190="",$X190="Pendiente"),"Pendiente aprobación",IF($O190&lt;TODAY(),"Vencida",IF($O190&lt;=TODAY()+7,"Programada","Pendiente"))))))</x:f>
      </x:c>
      <x:c r="R190" s="31" t="n"/>
      <x:c r="S190" s="32" t="n"/>
      <x:c r="T190" s="32" t="n"/>
      <x:c r="U190" s="32" t="n"/>
      <x:c r="V190" s="32" t="n"/>
      <x:c r="W190" s="38" t="n"/>
      <x:c r="X190" s="32" t="n"/>
      <x:c r="Y190" s="39">
        <x:f>IF($C190="","",IF($Q190="Pagada","OK",IF($Q190="Incidencia","Revisar documentación",IF($Q190="Pendiente aprobación","Falta aprobar",IF($Q190="Vencida","Vencida "&amp;ABS($P190)&amp;" días",IF($Q190="Programada","Vence en "&amp;$P190&amp;" días","En plazo"))))))</x:f>
      </x:c>
      <x:c r="Z190" s="40">
        <x:f>IF($B190="","",CHOOSE(MONTH(B190),"enero","febrero","marzo","abril","mayo","junio","julio","agosto","septiembre","octubre","noviembre","diciembre"))</x:f>
      </x:c>
      <x:c r="AA190" s="40">
        <x:f>IF($B190="","","T"&amp;ROUNDUP(MONTH($B190)/3,0))</x:f>
      </x:c>
      <x:c r="AB190" s="33" t="n"/>
    </x:row>
    <x:row r="191" ht="22" customHeight="1">
      <x:c r="A191" s="30">
        <x:f>IF($C191="","","FP-"&amp;TEXT(ROW()-16,"0000"))</x:f>
      </x:c>
      <x:c r="B191" s="31" t="n"/>
      <x:c r="C191" s="32" t="n"/>
      <x:c r="D191" s="32" t="n"/>
      <x:c r="E191" s="32" t="n"/>
      <x:c r="F191" s="33" t="n"/>
      <x:c r="G191" s="34" t="n"/>
      <x:c r="H191" s="35" t="n"/>
      <x:c r="I191" s="36">
        <x:f>IF($G191="","",ROUND($G191*$H191,2))</x:f>
      </x:c>
      <x:c r="J191" s="35" t="n"/>
      <x:c r="K191" s="36">
        <x:f>IF($G191="","",ROUND($G191*$J191,2))</x:f>
      </x:c>
      <x:c r="L191" s="36">
        <x:f>IF($G191="","",ROUND($G191+$I191-$K191,2))</x:f>
      </x:c>
      <x:c r="M191" s="34" t="n"/>
      <x:c r="N191" s="36">
        <x:f>IF($L191="","",ROUND($L191-$M191,2))</x:f>
      </x:c>
      <x:c r="O191" s="31" t="n"/>
      <x:c r="P191" s="37">
        <x:f>IF($O191="","",IF($N191&lt;=0.01,0,$O191-TODAY()))</x:f>
      </x:c>
      <x:c r="Q191" s="30">
        <x:f>IF($C191="","",IF($X191="Bloqueada","Incidencia",IF($N191&lt;=0.01,"Pagada",IF(OR($X191="",$X191="Pendiente"),"Pendiente aprobación",IF($O191&lt;TODAY(),"Vencida",IF($O191&lt;=TODAY()+7,"Programada","Pendiente"))))))</x:f>
      </x:c>
      <x:c r="R191" s="31" t="n"/>
      <x:c r="S191" s="32" t="n"/>
      <x:c r="T191" s="32" t="n"/>
      <x:c r="U191" s="32" t="n"/>
      <x:c r="V191" s="32" t="n"/>
      <x:c r="W191" s="38" t="n"/>
      <x:c r="X191" s="32" t="n"/>
      <x:c r="Y191" s="39">
        <x:f>IF($C191="","",IF($Q191="Pagada","OK",IF($Q191="Incidencia","Revisar documentación",IF($Q191="Pendiente aprobación","Falta aprobar",IF($Q191="Vencida","Vencida "&amp;ABS($P191)&amp;" días",IF($Q191="Programada","Vence en "&amp;$P191&amp;" días","En plazo"))))))</x:f>
      </x:c>
      <x:c r="Z191" s="40">
        <x:f>IF($B191="","",CHOOSE(MONTH(B191),"enero","febrero","marzo","abril","mayo","junio","julio","agosto","septiembre","octubre","noviembre","diciembre"))</x:f>
      </x:c>
      <x:c r="AA191" s="40">
        <x:f>IF($B191="","","T"&amp;ROUNDUP(MONTH($B191)/3,0))</x:f>
      </x:c>
      <x:c r="AB191" s="33" t="n"/>
    </x:row>
    <x:row r="192" ht="22" customHeight="1">
      <x:c r="A192" s="30">
        <x:f>IF($C192="","","FP-"&amp;TEXT(ROW()-16,"0000"))</x:f>
      </x:c>
      <x:c r="B192" s="31" t="n"/>
      <x:c r="C192" s="32" t="n"/>
      <x:c r="D192" s="32" t="n"/>
      <x:c r="E192" s="32" t="n"/>
      <x:c r="F192" s="33" t="n"/>
      <x:c r="G192" s="34" t="n"/>
      <x:c r="H192" s="35" t="n"/>
      <x:c r="I192" s="36">
        <x:f>IF($G192="","",ROUND($G192*$H192,2))</x:f>
      </x:c>
      <x:c r="J192" s="35" t="n"/>
      <x:c r="K192" s="36">
        <x:f>IF($G192="","",ROUND($G192*$J192,2))</x:f>
      </x:c>
      <x:c r="L192" s="36">
        <x:f>IF($G192="","",ROUND($G192+$I192-$K192,2))</x:f>
      </x:c>
      <x:c r="M192" s="34" t="n"/>
      <x:c r="N192" s="36">
        <x:f>IF($L192="","",ROUND($L192-$M192,2))</x:f>
      </x:c>
      <x:c r="O192" s="31" t="n"/>
      <x:c r="P192" s="37">
        <x:f>IF($O192="","",IF($N192&lt;=0.01,0,$O192-TODAY()))</x:f>
      </x:c>
      <x:c r="Q192" s="30">
        <x:f>IF($C192="","",IF($X192="Bloqueada","Incidencia",IF($N192&lt;=0.01,"Pagada",IF(OR($X192="",$X192="Pendiente"),"Pendiente aprobación",IF($O192&lt;TODAY(),"Vencida",IF($O192&lt;=TODAY()+7,"Programada","Pendiente"))))))</x:f>
      </x:c>
      <x:c r="R192" s="31" t="n"/>
      <x:c r="S192" s="32" t="n"/>
      <x:c r="T192" s="32" t="n"/>
      <x:c r="U192" s="32" t="n"/>
      <x:c r="V192" s="32" t="n"/>
      <x:c r="W192" s="38" t="n"/>
      <x:c r="X192" s="32" t="n"/>
      <x:c r="Y192" s="39">
        <x:f>IF($C192="","",IF($Q192="Pagada","OK",IF($Q192="Incidencia","Revisar documentación",IF($Q192="Pendiente aprobación","Falta aprobar",IF($Q192="Vencida","Vencida "&amp;ABS($P192)&amp;" días",IF($Q192="Programada","Vence en "&amp;$P192&amp;" días","En plazo"))))))</x:f>
      </x:c>
      <x:c r="Z192" s="40">
        <x:f>IF($B192="","",CHOOSE(MONTH(B192),"enero","febrero","marzo","abril","mayo","junio","julio","agosto","septiembre","octubre","noviembre","diciembre"))</x:f>
      </x:c>
      <x:c r="AA192" s="40">
        <x:f>IF($B192="","","T"&amp;ROUNDUP(MONTH($B192)/3,0))</x:f>
      </x:c>
      <x:c r="AB192" s="33" t="n"/>
    </x:row>
    <x:row r="193" ht="22" customHeight="1">
      <x:c r="A193" s="30">
        <x:f>IF($C193="","","FP-"&amp;TEXT(ROW()-16,"0000"))</x:f>
      </x:c>
      <x:c r="B193" s="31" t="n"/>
      <x:c r="C193" s="32" t="n"/>
      <x:c r="D193" s="32" t="n"/>
      <x:c r="E193" s="32" t="n"/>
      <x:c r="F193" s="33" t="n"/>
      <x:c r="G193" s="34" t="n"/>
      <x:c r="H193" s="35" t="n"/>
      <x:c r="I193" s="36">
        <x:f>IF($G193="","",ROUND($G193*$H193,2))</x:f>
      </x:c>
      <x:c r="J193" s="35" t="n"/>
      <x:c r="K193" s="36">
        <x:f>IF($G193="","",ROUND($G193*$J193,2))</x:f>
      </x:c>
      <x:c r="L193" s="36">
        <x:f>IF($G193="","",ROUND($G193+$I193-$K193,2))</x:f>
      </x:c>
      <x:c r="M193" s="34" t="n"/>
      <x:c r="N193" s="36">
        <x:f>IF($L193="","",ROUND($L193-$M193,2))</x:f>
      </x:c>
      <x:c r="O193" s="31" t="n"/>
      <x:c r="P193" s="37">
        <x:f>IF($O193="","",IF($N193&lt;=0.01,0,$O193-TODAY()))</x:f>
      </x:c>
      <x:c r="Q193" s="30">
        <x:f>IF($C193="","",IF($X193="Bloqueada","Incidencia",IF($N193&lt;=0.01,"Pagada",IF(OR($X193="",$X193="Pendiente"),"Pendiente aprobación",IF($O193&lt;TODAY(),"Vencida",IF($O193&lt;=TODAY()+7,"Programada","Pendiente"))))))</x:f>
      </x:c>
      <x:c r="R193" s="31" t="n"/>
      <x:c r="S193" s="32" t="n"/>
      <x:c r="T193" s="32" t="n"/>
      <x:c r="U193" s="32" t="n"/>
      <x:c r="V193" s="32" t="n"/>
      <x:c r="W193" s="38" t="n"/>
      <x:c r="X193" s="32" t="n"/>
      <x:c r="Y193" s="39">
        <x:f>IF($C193="","",IF($Q193="Pagada","OK",IF($Q193="Incidencia","Revisar documentación",IF($Q193="Pendiente aprobación","Falta aprobar",IF($Q193="Vencida","Vencida "&amp;ABS($P193)&amp;" días",IF($Q193="Programada","Vence en "&amp;$P193&amp;" días","En plazo"))))))</x:f>
      </x:c>
      <x:c r="Z193" s="40">
        <x:f>IF($B193="","",CHOOSE(MONTH(B193),"enero","febrero","marzo","abril","mayo","junio","julio","agosto","septiembre","octubre","noviembre","diciembre"))</x:f>
      </x:c>
      <x:c r="AA193" s="40">
        <x:f>IF($B193="","","T"&amp;ROUNDUP(MONTH($B193)/3,0))</x:f>
      </x:c>
      <x:c r="AB193" s="33" t="n"/>
    </x:row>
    <x:row r="194" ht="22" customHeight="1">
      <x:c r="A194" s="30">
        <x:f>IF($C194="","","FP-"&amp;TEXT(ROW()-16,"0000"))</x:f>
      </x:c>
      <x:c r="B194" s="31" t="n"/>
      <x:c r="C194" s="32" t="n"/>
      <x:c r="D194" s="32" t="n"/>
      <x:c r="E194" s="32" t="n"/>
      <x:c r="F194" s="33" t="n"/>
      <x:c r="G194" s="34" t="n"/>
      <x:c r="H194" s="35" t="n"/>
      <x:c r="I194" s="36">
        <x:f>IF($G194="","",ROUND($G194*$H194,2))</x:f>
      </x:c>
      <x:c r="J194" s="35" t="n"/>
      <x:c r="K194" s="36">
        <x:f>IF($G194="","",ROUND($G194*$J194,2))</x:f>
      </x:c>
      <x:c r="L194" s="36">
        <x:f>IF($G194="","",ROUND($G194+$I194-$K194,2))</x:f>
      </x:c>
      <x:c r="M194" s="34" t="n"/>
      <x:c r="N194" s="36">
        <x:f>IF($L194="","",ROUND($L194-$M194,2))</x:f>
      </x:c>
      <x:c r="O194" s="31" t="n"/>
      <x:c r="P194" s="37">
        <x:f>IF($O194="","",IF($N194&lt;=0.01,0,$O194-TODAY()))</x:f>
      </x:c>
      <x:c r="Q194" s="30">
        <x:f>IF($C194="","",IF($X194="Bloqueada","Incidencia",IF($N194&lt;=0.01,"Pagada",IF(OR($X194="",$X194="Pendiente"),"Pendiente aprobación",IF($O194&lt;TODAY(),"Vencida",IF($O194&lt;=TODAY()+7,"Programada","Pendiente"))))))</x:f>
      </x:c>
      <x:c r="R194" s="31" t="n"/>
      <x:c r="S194" s="32" t="n"/>
      <x:c r="T194" s="32" t="n"/>
      <x:c r="U194" s="32" t="n"/>
      <x:c r="V194" s="32" t="n"/>
      <x:c r="W194" s="38" t="n"/>
      <x:c r="X194" s="32" t="n"/>
      <x:c r="Y194" s="39">
        <x:f>IF($C194="","",IF($Q194="Pagada","OK",IF($Q194="Incidencia","Revisar documentación",IF($Q194="Pendiente aprobación","Falta aprobar",IF($Q194="Vencida","Vencida "&amp;ABS($P194)&amp;" días",IF($Q194="Programada","Vence en "&amp;$P194&amp;" días","En plazo"))))))</x:f>
      </x:c>
      <x:c r="Z194" s="40">
        <x:f>IF($B194="","",CHOOSE(MONTH(B194),"enero","febrero","marzo","abril","mayo","junio","julio","agosto","septiembre","octubre","noviembre","diciembre"))</x:f>
      </x:c>
      <x:c r="AA194" s="40">
        <x:f>IF($B194="","","T"&amp;ROUNDUP(MONTH($B194)/3,0))</x:f>
      </x:c>
      <x:c r="AB194" s="33" t="n"/>
    </x:row>
    <x:row r="195" ht="22" customHeight="1">
      <x:c r="A195" s="30">
        <x:f>IF($C195="","","FP-"&amp;TEXT(ROW()-16,"0000"))</x:f>
      </x:c>
      <x:c r="B195" s="31" t="n"/>
      <x:c r="C195" s="32" t="n"/>
      <x:c r="D195" s="32" t="n"/>
      <x:c r="E195" s="32" t="n"/>
      <x:c r="F195" s="33" t="n"/>
      <x:c r="G195" s="34" t="n"/>
      <x:c r="H195" s="35" t="n"/>
      <x:c r="I195" s="36">
        <x:f>IF($G195="","",ROUND($G195*$H195,2))</x:f>
      </x:c>
      <x:c r="J195" s="35" t="n"/>
      <x:c r="K195" s="36">
        <x:f>IF($G195="","",ROUND($G195*$J195,2))</x:f>
      </x:c>
      <x:c r="L195" s="36">
        <x:f>IF($G195="","",ROUND($G195+$I195-$K195,2))</x:f>
      </x:c>
      <x:c r="M195" s="34" t="n"/>
      <x:c r="N195" s="36">
        <x:f>IF($L195="","",ROUND($L195-$M195,2))</x:f>
      </x:c>
      <x:c r="O195" s="31" t="n"/>
      <x:c r="P195" s="37">
        <x:f>IF($O195="","",IF($N195&lt;=0.01,0,$O195-TODAY()))</x:f>
      </x:c>
      <x:c r="Q195" s="30">
        <x:f>IF($C195="","",IF($X195="Bloqueada","Incidencia",IF($N195&lt;=0.01,"Pagada",IF(OR($X195="",$X195="Pendiente"),"Pendiente aprobación",IF($O195&lt;TODAY(),"Vencida",IF($O195&lt;=TODAY()+7,"Programada","Pendiente"))))))</x:f>
      </x:c>
      <x:c r="R195" s="31" t="n"/>
      <x:c r="S195" s="32" t="n"/>
      <x:c r="T195" s="32" t="n"/>
      <x:c r="U195" s="32" t="n"/>
      <x:c r="V195" s="32" t="n"/>
      <x:c r="W195" s="38" t="n"/>
      <x:c r="X195" s="32" t="n"/>
      <x:c r="Y195" s="39">
        <x:f>IF($C195="","",IF($Q195="Pagada","OK",IF($Q195="Incidencia","Revisar documentación",IF($Q195="Pendiente aprobación","Falta aprobar",IF($Q195="Vencida","Vencida "&amp;ABS($P195)&amp;" días",IF($Q195="Programada","Vence en "&amp;$P195&amp;" días","En plazo"))))))</x:f>
      </x:c>
      <x:c r="Z195" s="40">
        <x:f>IF($B195="","",CHOOSE(MONTH(B195),"enero","febrero","marzo","abril","mayo","junio","julio","agosto","septiembre","octubre","noviembre","diciembre"))</x:f>
      </x:c>
      <x:c r="AA195" s="40">
        <x:f>IF($B195="","","T"&amp;ROUNDUP(MONTH($B195)/3,0))</x:f>
      </x:c>
      <x:c r="AB195" s="33" t="n"/>
    </x:row>
    <x:row r="196" ht="22" customHeight="1">
      <x:c r="A196" s="30">
        <x:f>IF($C196="","","FP-"&amp;TEXT(ROW()-16,"0000"))</x:f>
      </x:c>
      <x:c r="B196" s="31" t="n"/>
      <x:c r="C196" s="32" t="n"/>
      <x:c r="D196" s="32" t="n"/>
      <x:c r="E196" s="32" t="n"/>
      <x:c r="F196" s="33" t="n"/>
      <x:c r="G196" s="34" t="n"/>
      <x:c r="H196" s="35" t="n"/>
      <x:c r="I196" s="36">
        <x:f>IF($G196="","",ROUND($G196*$H196,2))</x:f>
      </x:c>
      <x:c r="J196" s="35" t="n"/>
      <x:c r="K196" s="36">
        <x:f>IF($G196="","",ROUND($G196*$J196,2))</x:f>
      </x:c>
      <x:c r="L196" s="36">
        <x:f>IF($G196="","",ROUND($G196+$I196-$K196,2))</x:f>
      </x:c>
      <x:c r="M196" s="34" t="n"/>
      <x:c r="N196" s="36">
        <x:f>IF($L196="","",ROUND($L196-$M196,2))</x:f>
      </x:c>
      <x:c r="O196" s="31" t="n"/>
      <x:c r="P196" s="37">
        <x:f>IF($O196="","",IF($N196&lt;=0.01,0,$O196-TODAY()))</x:f>
      </x:c>
      <x:c r="Q196" s="30">
        <x:f>IF($C196="","",IF($X196="Bloqueada","Incidencia",IF($N196&lt;=0.01,"Pagada",IF(OR($X196="",$X196="Pendiente"),"Pendiente aprobación",IF($O196&lt;TODAY(),"Vencida",IF($O196&lt;=TODAY()+7,"Programada","Pendiente"))))))</x:f>
      </x:c>
      <x:c r="R196" s="31" t="n"/>
      <x:c r="S196" s="32" t="n"/>
      <x:c r="T196" s="32" t="n"/>
      <x:c r="U196" s="32" t="n"/>
      <x:c r="V196" s="32" t="n"/>
      <x:c r="W196" s="38" t="n"/>
      <x:c r="X196" s="32" t="n"/>
      <x:c r="Y196" s="39">
        <x:f>IF($C196="","",IF($Q196="Pagada","OK",IF($Q196="Incidencia","Revisar documentación",IF($Q196="Pendiente aprobación","Falta aprobar",IF($Q196="Vencida","Vencida "&amp;ABS($P196)&amp;" días",IF($Q196="Programada","Vence en "&amp;$P196&amp;" días","En plazo"))))))</x:f>
      </x:c>
      <x:c r="Z196" s="40">
        <x:f>IF($B196="","",CHOOSE(MONTH(B196),"enero","febrero","marzo","abril","mayo","junio","julio","agosto","septiembre","octubre","noviembre","diciembre"))</x:f>
      </x:c>
      <x:c r="AA196" s="40">
        <x:f>IF($B196="","","T"&amp;ROUNDUP(MONTH($B196)/3,0))</x:f>
      </x:c>
      <x:c r="AB196" s="33" t="n"/>
    </x:row>
    <x:row r="197" ht="22" customHeight="1">
      <x:c r="A197" s="30">
        <x:f>IF($C197="","","FP-"&amp;TEXT(ROW()-16,"0000"))</x:f>
      </x:c>
      <x:c r="B197" s="31" t="n"/>
      <x:c r="C197" s="32" t="n"/>
      <x:c r="D197" s="32" t="n"/>
      <x:c r="E197" s="32" t="n"/>
      <x:c r="F197" s="33" t="n"/>
      <x:c r="G197" s="34" t="n"/>
      <x:c r="H197" s="35" t="n"/>
      <x:c r="I197" s="36">
        <x:f>IF($G197="","",ROUND($G197*$H197,2))</x:f>
      </x:c>
      <x:c r="J197" s="35" t="n"/>
      <x:c r="K197" s="36">
        <x:f>IF($G197="","",ROUND($G197*$J197,2))</x:f>
      </x:c>
      <x:c r="L197" s="36">
        <x:f>IF($G197="","",ROUND($G197+$I197-$K197,2))</x:f>
      </x:c>
      <x:c r="M197" s="34" t="n"/>
      <x:c r="N197" s="36">
        <x:f>IF($L197="","",ROUND($L197-$M197,2))</x:f>
      </x:c>
      <x:c r="O197" s="31" t="n"/>
      <x:c r="P197" s="37">
        <x:f>IF($O197="","",IF($N197&lt;=0.01,0,$O197-TODAY()))</x:f>
      </x:c>
      <x:c r="Q197" s="30">
        <x:f>IF($C197="","",IF($X197="Bloqueada","Incidencia",IF($N197&lt;=0.01,"Pagada",IF(OR($X197="",$X197="Pendiente"),"Pendiente aprobación",IF($O197&lt;TODAY(),"Vencida",IF($O197&lt;=TODAY()+7,"Programada","Pendiente"))))))</x:f>
      </x:c>
      <x:c r="R197" s="31" t="n"/>
      <x:c r="S197" s="32" t="n"/>
      <x:c r="T197" s="32" t="n"/>
      <x:c r="U197" s="32" t="n"/>
      <x:c r="V197" s="32" t="n"/>
      <x:c r="W197" s="38" t="n"/>
      <x:c r="X197" s="32" t="n"/>
      <x:c r="Y197" s="39">
        <x:f>IF($C197="","",IF($Q197="Pagada","OK",IF($Q197="Incidencia","Revisar documentación",IF($Q197="Pendiente aprobación","Falta aprobar",IF($Q197="Vencida","Vencida "&amp;ABS($P197)&amp;" días",IF($Q197="Programada","Vence en "&amp;$P197&amp;" días","En plazo"))))))</x:f>
      </x:c>
      <x:c r="Z197" s="40">
        <x:f>IF($B197="","",CHOOSE(MONTH(B197),"enero","febrero","marzo","abril","mayo","junio","julio","agosto","septiembre","octubre","noviembre","diciembre"))</x:f>
      </x:c>
      <x:c r="AA197" s="40">
        <x:f>IF($B197="","","T"&amp;ROUNDUP(MONTH($B197)/3,0))</x:f>
      </x:c>
      <x:c r="AB197" s="33" t="n"/>
    </x:row>
    <x:row r="198" ht="22" customHeight="1">
      <x:c r="A198" s="30">
        <x:f>IF($C198="","","FP-"&amp;TEXT(ROW()-16,"0000"))</x:f>
      </x:c>
      <x:c r="B198" s="31" t="n"/>
      <x:c r="C198" s="32" t="n"/>
      <x:c r="D198" s="32" t="n"/>
      <x:c r="E198" s="32" t="n"/>
      <x:c r="F198" s="33" t="n"/>
      <x:c r="G198" s="34" t="n"/>
      <x:c r="H198" s="35" t="n"/>
      <x:c r="I198" s="36">
        <x:f>IF($G198="","",ROUND($G198*$H198,2))</x:f>
      </x:c>
      <x:c r="J198" s="35" t="n"/>
      <x:c r="K198" s="36">
        <x:f>IF($G198="","",ROUND($G198*$J198,2))</x:f>
      </x:c>
      <x:c r="L198" s="36">
        <x:f>IF($G198="","",ROUND($G198+$I198-$K198,2))</x:f>
      </x:c>
      <x:c r="M198" s="34" t="n"/>
      <x:c r="N198" s="36">
        <x:f>IF($L198="","",ROUND($L198-$M198,2))</x:f>
      </x:c>
      <x:c r="O198" s="31" t="n"/>
      <x:c r="P198" s="37">
        <x:f>IF($O198="","",IF($N198&lt;=0.01,0,$O198-TODAY()))</x:f>
      </x:c>
      <x:c r="Q198" s="30">
        <x:f>IF($C198="","",IF($X198="Bloqueada","Incidencia",IF($N198&lt;=0.01,"Pagada",IF(OR($X198="",$X198="Pendiente"),"Pendiente aprobación",IF($O198&lt;TODAY(),"Vencida",IF($O198&lt;=TODAY()+7,"Programada","Pendiente"))))))</x:f>
      </x:c>
      <x:c r="R198" s="31" t="n"/>
      <x:c r="S198" s="32" t="n"/>
      <x:c r="T198" s="32" t="n"/>
      <x:c r="U198" s="32" t="n"/>
      <x:c r="V198" s="32" t="n"/>
      <x:c r="W198" s="38" t="n"/>
      <x:c r="X198" s="32" t="n"/>
      <x:c r="Y198" s="39">
        <x:f>IF($C198="","",IF($Q198="Pagada","OK",IF($Q198="Incidencia","Revisar documentación",IF($Q198="Pendiente aprobación","Falta aprobar",IF($Q198="Vencida","Vencida "&amp;ABS($P198)&amp;" días",IF($Q198="Programada","Vence en "&amp;$P198&amp;" días","En plazo"))))))</x:f>
      </x:c>
      <x:c r="Z198" s="40">
        <x:f>IF($B198="","",CHOOSE(MONTH(B198),"enero","febrero","marzo","abril","mayo","junio","julio","agosto","septiembre","octubre","noviembre","diciembre"))</x:f>
      </x:c>
      <x:c r="AA198" s="40">
        <x:f>IF($B198="","","T"&amp;ROUNDUP(MONTH($B198)/3,0))</x:f>
      </x:c>
      <x:c r="AB198" s="33" t="n"/>
    </x:row>
    <x:row r="199" ht="22" customHeight="1">
      <x:c r="A199" s="30">
        <x:f>IF($C199="","","FP-"&amp;TEXT(ROW()-16,"0000"))</x:f>
      </x:c>
      <x:c r="B199" s="31" t="n"/>
      <x:c r="C199" s="32" t="n"/>
      <x:c r="D199" s="32" t="n"/>
      <x:c r="E199" s="32" t="n"/>
      <x:c r="F199" s="33" t="n"/>
      <x:c r="G199" s="34" t="n"/>
      <x:c r="H199" s="35" t="n"/>
      <x:c r="I199" s="36">
        <x:f>IF($G199="","",ROUND($G199*$H199,2))</x:f>
      </x:c>
      <x:c r="J199" s="35" t="n"/>
      <x:c r="K199" s="36">
        <x:f>IF($G199="","",ROUND($G199*$J199,2))</x:f>
      </x:c>
      <x:c r="L199" s="36">
        <x:f>IF($G199="","",ROUND($G199+$I199-$K199,2))</x:f>
      </x:c>
      <x:c r="M199" s="34" t="n"/>
      <x:c r="N199" s="36">
        <x:f>IF($L199="","",ROUND($L199-$M199,2))</x:f>
      </x:c>
      <x:c r="O199" s="31" t="n"/>
      <x:c r="P199" s="37">
        <x:f>IF($O199="","",IF($N199&lt;=0.01,0,$O199-TODAY()))</x:f>
      </x:c>
      <x:c r="Q199" s="30">
        <x:f>IF($C199="","",IF($X199="Bloqueada","Incidencia",IF($N199&lt;=0.01,"Pagada",IF(OR($X199="",$X199="Pendiente"),"Pendiente aprobación",IF($O199&lt;TODAY(),"Vencida",IF($O199&lt;=TODAY()+7,"Programada","Pendiente"))))))</x:f>
      </x:c>
      <x:c r="R199" s="31" t="n"/>
      <x:c r="S199" s="32" t="n"/>
      <x:c r="T199" s="32" t="n"/>
      <x:c r="U199" s="32" t="n"/>
      <x:c r="V199" s="32" t="n"/>
      <x:c r="W199" s="38" t="n"/>
      <x:c r="X199" s="32" t="n"/>
      <x:c r="Y199" s="39">
        <x:f>IF($C199="","",IF($Q199="Pagada","OK",IF($Q199="Incidencia","Revisar documentación",IF($Q199="Pendiente aprobación","Falta aprobar",IF($Q199="Vencida","Vencida "&amp;ABS($P199)&amp;" días",IF($Q199="Programada","Vence en "&amp;$P199&amp;" días","En plazo"))))))</x:f>
      </x:c>
      <x:c r="Z199" s="40">
        <x:f>IF($B199="","",CHOOSE(MONTH(B199),"enero","febrero","marzo","abril","mayo","junio","julio","agosto","septiembre","octubre","noviembre","diciembre"))</x:f>
      </x:c>
      <x:c r="AA199" s="40">
        <x:f>IF($B199="","","T"&amp;ROUNDUP(MONTH($B199)/3,0))</x:f>
      </x:c>
      <x:c r="AB199" s="33" t="n"/>
    </x:row>
    <x:row r="200" ht="22" customHeight="1">
      <x:c r="A200" s="30">
        <x:f>IF($C200="","","FP-"&amp;TEXT(ROW()-16,"0000"))</x:f>
      </x:c>
      <x:c r="B200" s="31" t="n"/>
      <x:c r="C200" s="32" t="n"/>
      <x:c r="D200" s="32" t="n"/>
      <x:c r="E200" s="32" t="n"/>
      <x:c r="F200" s="33" t="n"/>
      <x:c r="G200" s="34" t="n"/>
      <x:c r="H200" s="35" t="n"/>
      <x:c r="I200" s="36">
        <x:f>IF($G200="","",ROUND($G200*$H200,2))</x:f>
      </x:c>
      <x:c r="J200" s="35" t="n"/>
      <x:c r="K200" s="36">
        <x:f>IF($G200="","",ROUND($G200*$J200,2))</x:f>
      </x:c>
      <x:c r="L200" s="36">
        <x:f>IF($G200="","",ROUND($G200+$I200-$K200,2))</x:f>
      </x:c>
      <x:c r="M200" s="34" t="n"/>
      <x:c r="N200" s="36">
        <x:f>IF($L200="","",ROUND($L200-$M200,2))</x:f>
      </x:c>
      <x:c r="O200" s="31" t="n"/>
      <x:c r="P200" s="37">
        <x:f>IF($O200="","",IF($N200&lt;=0.01,0,$O200-TODAY()))</x:f>
      </x:c>
      <x:c r="Q200" s="30">
        <x:f>IF($C200="","",IF($X200="Bloqueada","Incidencia",IF($N200&lt;=0.01,"Pagada",IF(OR($X200="",$X200="Pendiente"),"Pendiente aprobación",IF($O200&lt;TODAY(),"Vencida",IF($O200&lt;=TODAY()+7,"Programada","Pendiente"))))))</x:f>
      </x:c>
      <x:c r="R200" s="31" t="n"/>
      <x:c r="S200" s="32" t="n"/>
      <x:c r="T200" s="32" t="n"/>
      <x:c r="U200" s="32" t="n"/>
      <x:c r="V200" s="32" t="n"/>
      <x:c r="W200" s="38" t="n"/>
      <x:c r="X200" s="32" t="n"/>
      <x:c r="Y200" s="39">
        <x:f>IF($C200="","",IF($Q200="Pagada","OK",IF($Q200="Incidencia","Revisar documentación",IF($Q200="Pendiente aprobación","Falta aprobar",IF($Q200="Vencida","Vencida "&amp;ABS($P200)&amp;" días",IF($Q200="Programada","Vence en "&amp;$P200&amp;" días","En plazo"))))))</x:f>
      </x:c>
      <x:c r="Z200" s="40">
        <x:f>IF($B200="","",CHOOSE(MONTH(B200),"enero","febrero","marzo","abril","mayo","junio","julio","agosto","septiembre","octubre","noviembre","diciembre"))</x:f>
      </x:c>
      <x:c r="AA200" s="40">
        <x:f>IF($B200="","","T"&amp;ROUNDUP(MONTH($B200)/3,0))</x:f>
      </x:c>
      <x:c r="AB200" s="33" t="n"/>
    </x:row>
    <x:row r="201" ht="22" customHeight="1">
      <x:c r="A201" s="30">
        <x:f>IF($C201="","","FP-"&amp;TEXT(ROW()-16,"0000"))</x:f>
      </x:c>
      <x:c r="B201" s="31" t="n"/>
      <x:c r="C201" s="32" t="n"/>
      <x:c r="D201" s="32" t="n"/>
      <x:c r="E201" s="32" t="n"/>
      <x:c r="F201" s="33" t="n"/>
      <x:c r="G201" s="34" t="n"/>
      <x:c r="H201" s="35" t="n"/>
      <x:c r="I201" s="36">
        <x:f>IF($G201="","",ROUND($G201*$H201,2))</x:f>
      </x:c>
      <x:c r="J201" s="35" t="n"/>
      <x:c r="K201" s="36">
        <x:f>IF($G201="","",ROUND($G201*$J201,2))</x:f>
      </x:c>
      <x:c r="L201" s="36">
        <x:f>IF($G201="","",ROUND($G201+$I201-$K201,2))</x:f>
      </x:c>
      <x:c r="M201" s="34" t="n"/>
      <x:c r="N201" s="36">
        <x:f>IF($L201="","",ROUND($L201-$M201,2))</x:f>
      </x:c>
      <x:c r="O201" s="31" t="n"/>
      <x:c r="P201" s="37">
        <x:f>IF($O201="","",IF($N201&lt;=0.01,0,$O201-TODAY()))</x:f>
      </x:c>
      <x:c r="Q201" s="30">
        <x:f>IF($C201="","",IF($X201="Bloqueada","Incidencia",IF($N201&lt;=0.01,"Pagada",IF(OR($X201="",$X201="Pendiente"),"Pendiente aprobación",IF($O201&lt;TODAY(),"Vencida",IF($O201&lt;=TODAY()+7,"Programada","Pendiente"))))))</x:f>
      </x:c>
      <x:c r="R201" s="31" t="n"/>
      <x:c r="S201" s="32" t="n"/>
      <x:c r="T201" s="32" t="n"/>
      <x:c r="U201" s="32" t="n"/>
      <x:c r="V201" s="32" t="n"/>
      <x:c r="W201" s="38" t="n"/>
      <x:c r="X201" s="32" t="n"/>
      <x:c r="Y201" s="39">
        <x:f>IF($C201="","",IF($Q201="Pagada","OK",IF($Q201="Incidencia","Revisar documentación",IF($Q201="Pendiente aprobación","Falta aprobar",IF($Q201="Vencida","Vencida "&amp;ABS($P201)&amp;" días",IF($Q201="Programada","Vence en "&amp;$P201&amp;" días","En plazo"))))))</x:f>
      </x:c>
      <x:c r="Z201" s="40">
        <x:f>IF($B201="","",CHOOSE(MONTH(B201),"enero","febrero","marzo","abril","mayo","junio","julio","agosto","septiembre","octubre","noviembre","diciembre"))</x:f>
      </x:c>
      <x:c r="AA201" s="40">
        <x:f>IF($B201="","","T"&amp;ROUNDUP(MONTH($B201)/3,0))</x:f>
      </x:c>
      <x:c r="AB201" s="33" t="n"/>
    </x:row>
    <x:row r="202" ht="22" customHeight="1">
      <x:c r="A202" s="30">
        <x:f>IF($C202="","","FP-"&amp;TEXT(ROW()-16,"0000"))</x:f>
      </x:c>
      <x:c r="B202" s="31" t="n"/>
      <x:c r="C202" s="32" t="n"/>
      <x:c r="D202" s="32" t="n"/>
      <x:c r="E202" s="32" t="n"/>
      <x:c r="F202" s="33" t="n"/>
      <x:c r="G202" s="34" t="n"/>
      <x:c r="H202" s="35" t="n"/>
      <x:c r="I202" s="36">
        <x:f>IF($G202="","",ROUND($G202*$H202,2))</x:f>
      </x:c>
      <x:c r="J202" s="35" t="n"/>
      <x:c r="K202" s="36">
        <x:f>IF($G202="","",ROUND($G202*$J202,2))</x:f>
      </x:c>
      <x:c r="L202" s="36">
        <x:f>IF($G202="","",ROUND($G202+$I202-$K202,2))</x:f>
      </x:c>
      <x:c r="M202" s="34" t="n"/>
      <x:c r="N202" s="36">
        <x:f>IF($L202="","",ROUND($L202-$M202,2))</x:f>
      </x:c>
      <x:c r="O202" s="31" t="n"/>
      <x:c r="P202" s="37">
        <x:f>IF($O202="","",IF($N202&lt;=0.01,0,$O202-TODAY()))</x:f>
      </x:c>
      <x:c r="Q202" s="30">
        <x:f>IF($C202="","",IF($X202="Bloqueada","Incidencia",IF($N202&lt;=0.01,"Pagada",IF(OR($X202="",$X202="Pendiente"),"Pendiente aprobación",IF($O202&lt;TODAY(),"Vencida",IF($O202&lt;=TODAY()+7,"Programada","Pendiente"))))))</x:f>
      </x:c>
      <x:c r="R202" s="31" t="n"/>
      <x:c r="S202" s="32" t="n"/>
      <x:c r="T202" s="32" t="n"/>
      <x:c r="U202" s="32" t="n"/>
      <x:c r="V202" s="32" t="n"/>
      <x:c r="W202" s="38" t="n"/>
      <x:c r="X202" s="32" t="n"/>
      <x:c r="Y202" s="39">
        <x:f>IF($C202="","",IF($Q202="Pagada","OK",IF($Q202="Incidencia","Revisar documentación",IF($Q202="Pendiente aprobación","Falta aprobar",IF($Q202="Vencida","Vencida "&amp;ABS($P202)&amp;" días",IF($Q202="Programada","Vence en "&amp;$P202&amp;" días","En plazo"))))))</x:f>
      </x:c>
      <x:c r="Z202" s="40">
        <x:f>IF($B202="","",CHOOSE(MONTH(B202),"enero","febrero","marzo","abril","mayo","junio","julio","agosto","septiembre","octubre","noviembre","diciembre"))</x:f>
      </x:c>
      <x:c r="AA202" s="40">
        <x:f>IF($B202="","","T"&amp;ROUNDUP(MONTH($B202)/3,0))</x:f>
      </x:c>
      <x:c r="AB202" s="33" t="n"/>
    </x:row>
    <x:row r="203" ht="22" customHeight="1">
      <x:c r="A203" s="30">
        <x:f>IF($C203="","","FP-"&amp;TEXT(ROW()-16,"0000"))</x:f>
      </x:c>
      <x:c r="B203" s="31" t="n"/>
      <x:c r="C203" s="32" t="n"/>
      <x:c r="D203" s="32" t="n"/>
      <x:c r="E203" s="32" t="n"/>
      <x:c r="F203" s="33" t="n"/>
      <x:c r="G203" s="34" t="n"/>
      <x:c r="H203" s="35" t="n"/>
      <x:c r="I203" s="36">
        <x:f>IF($G203="","",ROUND($G203*$H203,2))</x:f>
      </x:c>
      <x:c r="J203" s="35" t="n"/>
      <x:c r="K203" s="36">
        <x:f>IF($G203="","",ROUND($G203*$J203,2))</x:f>
      </x:c>
      <x:c r="L203" s="36">
        <x:f>IF($G203="","",ROUND($G203+$I203-$K203,2))</x:f>
      </x:c>
      <x:c r="M203" s="34" t="n"/>
      <x:c r="N203" s="36">
        <x:f>IF($L203="","",ROUND($L203-$M203,2))</x:f>
      </x:c>
      <x:c r="O203" s="31" t="n"/>
      <x:c r="P203" s="37">
        <x:f>IF($O203="","",IF($N203&lt;=0.01,0,$O203-TODAY()))</x:f>
      </x:c>
      <x:c r="Q203" s="30">
        <x:f>IF($C203="","",IF($X203="Bloqueada","Incidencia",IF($N203&lt;=0.01,"Pagada",IF(OR($X203="",$X203="Pendiente"),"Pendiente aprobación",IF($O203&lt;TODAY(),"Vencida",IF($O203&lt;=TODAY()+7,"Programada","Pendiente"))))))</x:f>
      </x:c>
      <x:c r="R203" s="31" t="n"/>
      <x:c r="S203" s="32" t="n"/>
      <x:c r="T203" s="32" t="n"/>
      <x:c r="U203" s="32" t="n"/>
      <x:c r="V203" s="32" t="n"/>
      <x:c r="W203" s="38" t="n"/>
      <x:c r="X203" s="32" t="n"/>
      <x:c r="Y203" s="39">
        <x:f>IF($C203="","",IF($Q203="Pagada","OK",IF($Q203="Incidencia","Revisar documentación",IF($Q203="Pendiente aprobación","Falta aprobar",IF($Q203="Vencida","Vencida "&amp;ABS($P203)&amp;" días",IF($Q203="Programada","Vence en "&amp;$P203&amp;" días","En plazo"))))))</x:f>
      </x:c>
      <x:c r="Z203" s="40">
        <x:f>IF($B203="","",CHOOSE(MONTH(B203),"enero","febrero","marzo","abril","mayo","junio","julio","agosto","septiembre","octubre","noviembre","diciembre"))</x:f>
      </x:c>
      <x:c r="AA203" s="40">
        <x:f>IF($B203="","","T"&amp;ROUNDUP(MONTH($B203)/3,0))</x:f>
      </x:c>
      <x:c r="AB203" s="33" t="n"/>
    </x:row>
    <x:row r="204" ht="22" customHeight="1">
      <x:c r="A204" s="30">
        <x:f>IF($C204="","","FP-"&amp;TEXT(ROW()-16,"0000"))</x:f>
      </x:c>
      <x:c r="B204" s="31" t="n"/>
      <x:c r="C204" s="32" t="n"/>
      <x:c r="D204" s="32" t="n"/>
      <x:c r="E204" s="32" t="n"/>
      <x:c r="F204" s="33" t="n"/>
      <x:c r="G204" s="34" t="n"/>
      <x:c r="H204" s="35" t="n"/>
      <x:c r="I204" s="36">
        <x:f>IF($G204="","",ROUND($G204*$H204,2))</x:f>
      </x:c>
      <x:c r="J204" s="35" t="n"/>
      <x:c r="K204" s="36">
        <x:f>IF($G204="","",ROUND($G204*$J204,2))</x:f>
      </x:c>
      <x:c r="L204" s="36">
        <x:f>IF($G204="","",ROUND($G204+$I204-$K204,2))</x:f>
      </x:c>
      <x:c r="M204" s="34" t="n"/>
      <x:c r="N204" s="36">
        <x:f>IF($L204="","",ROUND($L204-$M204,2))</x:f>
      </x:c>
      <x:c r="O204" s="31" t="n"/>
      <x:c r="P204" s="37">
        <x:f>IF($O204="","",IF($N204&lt;=0.01,0,$O204-TODAY()))</x:f>
      </x:c>
      <x:c r="Q204" s="30">
        <x:f>IF($C204="","",IF($X204="Bloqueada","Incidencia",IF($N204&lt;=0.01,"Pagada",IF(OR($X204="",$X204="Pendiente"),"Pendiente aprobación",IF($O204&lt;TODAY(),"Vencida",IF($O204&lt;=TODAY()+7,"Programada","Pendiente"))))))</x:f>
      </x:c>
      <x:c r="R204" s="31" t="n"/>
      <x:c r="S204" s="32" t="n"/>
      <x:c r="T204" s="32" t="n"/>
      <x:c r="U204" s="32" t="n"/>
      <x:c r="V204" s="32" t="n"/>
      <x:c r="W204" s="38" t="n"/>
      <x:c r="X204" s="32" t="n"/>
      <x:c r="Y204" s="39">
        <x:f>IF($C204="","",IF($Q204="Pagada","OK",IF($Q204="Incidencia","Revisar documentación",IF($Q204="Pendiente aprobación","Falta aprobar",IF($Q204="Vencida","Vencida "&amp;ABS($P204)&amp;" días",IF($Q204="Programada","Vence en "&amp;$P204&amp;" días","En plazo"))))))</x:f>
      </x:c>
      <x:c r="Z204" s="40">
        <x:f>IF($B204="","",CHOOSE(MONTH(B204),"enero","febrero","marzo","abril","mayo","junio","julio","agosto","septiembre","octubre","noviembre","diciembre"))</x:f>
      </x:c>
      <x:c r="AA204" s="40">
        <x:f>IF($B204="","","T"&amp;ROUNDUP(MONTH($B204)/3,0))</x:f>
      </x:c>
      <x:c r="AB204" s="33" t="n"/>
    </x:row>
    <x:row r="205" ht="22" customHeight="1">
      <x:c r="A205" s="30">
        <x:f>IF($C205="","","FP-"&amp;TEXT(ROW()-16,"0000"))</x:f>
      </x:c>
      <x:c r="B205" s="31" t="n"/>
      <x:c r="C205" s="32" t="n"/>
      <x:c r="D205" s="32" t="n"/>
      <x:c r="E205" s="32" t="n"/>
      <x:c r="F205" s="33" t="n"/>
      <x:c r="G205" s="34" t="n"/>
      <x:c r="H205" s="35" t="n"/>
      <x:c r="I205" s="36">
        <x:f>IF($G205="","",ROUND($G205*$H205,2))</x:f>
      </x:c>
      <x:c r="J205" s="35" t="n"/>
      <x:c r="K205" s="36">
        <x:f>IF($G205="","",ROUND($G205*$J205,2))</x:f>
      </x:c>
      <x:c r="L205" s="36">
        <x:f>IF($G205="","",ROUND($G205+$I205-$K205,2))</x:f>
      </x:c>
      <x:c r="M205" s="34" t="n"/>
      <x:c r="N205" s="36">
        <x:f>IF($L205="","",ROUND($L205-$M205,2))</x:f>
      </x:c>
      <x:c r="O205" s="31" t="n"/>
      <x:c r="P205" s="37">
        <x:f>IF($O205="","",IF($N205&lt;=0.01,0,$O205-TODAY()))</x:f>
      </x:c>
      <x:c r="Q205" s="30">
        <x:f>IF($C205="","",IF($X205="Bloqueada","Incidencia",IF($N205&lt;=0.01,"Pagada",IF(OR($X205="",$X205="Pendiente"),"Pendiente aprobación",IF($O205&lt;TODAY(),"Vencida",IF($O205&lt;=TODAY()+7,"Programada","Pendiente"))))))</x:f>
      </x:c>
      <x:c r="R205" s="31" t="n"/>
      <x:c r="S205" s="32" t="n"/>
      <x:c r="T205" s="32" t="n"/>
      <x:c r="U205" s="32" t="n"/>
      <x:c r="V205" s="32" t="n"/>
      <x:c r="W205" s="38" t="n"/>
      <x:c r="X205" s="32" t="n"/>
      <x:c r="Y205" s="39">
        <x:f>IF($C205="","",IF($Q205="Pagada","OK",IF($Q205="Incidencia","Revisar documentación",IF($Q205="Pendiente aprobación","Falta aprobar",IF($Q205="Vencida","Vencida "&amp;ABS($P205)&amp;" días",IF($Q205="Programada","Vence en "&amp;$P205&amp;" días","En plazo"))))))</x:f>
      </x:c>
      <x:c r="Z205" s="40">
        <x:f>IF($B205="","",CHOOSE(MONTH(B205),"enero","febrero","marzo","abril","mayo","junio","julio","agosto","septiembre","octubre","noviembre","diciembre"))</x:f>
      </x:c>
      <x:c r="AA205" s="40">
        <x:f>IF($B205="","","T"&amp;ROUNDUP(MONTH($B205)/3,0))</x:f>
      </x:c>
      <x:c r="AB205" s="33" t="n"/>
    </x:row>
    <x:row r="206" ht="22" customHeight="1">
      <x:c r="A206" s="30">
        <x:f>IF($C206="","","FP-"&amp;TEXT(ROW()-16,"0000"))</x:f>
      </x:c>
      <x:c r="B206" s="31" t="n"/>
      <x:c r="C206" s="32" t="n"/>
      <x:c r="D206" s="32" t="n"/>
      <x:c r="E206" s="32" t="n"/>
      <x:c r="F206" s="33" t="n"/>
      <x:c r="G206" s="34" t="n"/>
      <x:c r="H206" s="35" t="n"/>
      <x:c r="I206" s="36">
        <x:f>IF($G206="","",ROUND($G206*$H206,2))</x:f>
      </x:c>
      <x:c r="J206" s="35" t="n"/>
      <x:c r="K206" s="36">
        <x:f>IF($G206="","",ROUND($G206*$J206,2))</x:f>
      </x:c>
      <x:c r="L206" s="36">
        <x:f>IF($G206="","",ROUND($G206+$I206-$K206,2))</x:f>
      </x:c>
      <x:c r="M206" s="34" t="n"/>
      <x:c r="N206" s="36">
        <x:f>IF($L206="","",ROUND($L206-$M206,2))</x:f>
      </x:c>
      <x:c r="O206" s="31" t="n"/>
      <x:c r="P206" s="37">
        <x:f>IF($O206="","",IF($N206&lt;=0.01,0,$O206-TODAY()))</x:f>
      </x:c>
      <x:c r="Q206" s="30">
        <x:f>IF($C206="","",IF($X206="Bloqueada","Incidencia",IF($N206&lt;=0.01,"Pagada",IF(OR($X206="",$X206="Pendiente"),"Pendiente aprobación",IF($O206&lt;TODAY(),"Vencida",IF($O206&lt;=TODAY()+7,"Programada","Pendiente"))))))</x:f>
      </x:c>
      <x:c r="R206" s="31" t="n"/>
      <x:c r="S206" s="32" t="n"/>
      <x:c r="T206" s="32" t="n"/>
      <x:c r="U206" s="32" t="n"/>
      <x:c r="V206" s="32" t="n"/>
      <x:c r="W206" s="38" t="n"/>
      <x:c r="X206" s="32" t="n"/>
      <x:c r="Y206" s="39">
        <x:f>IF($C206="","",IF($Q206="Pagada","OK",IF($Q206="Incidencia","Revisar documentación",IF($Q206="Pendiente aprobación","Falta aprobar",IF($Q206="Vencida","Vencida "&amp;ABS($P206)&amp;" días",IF($Q206="Programada","Vence en "&amp;$P206&amp;" días","En plazo"))))))</x:f>
      </x:c>
      <x:c r="Z206" s="40">
        <x:f>IF($B206="","",CHOOSE(MONTH(B206),"enero","febrero","marzo","abril","mayo","junio","julio","agosto","septiembre","octubre","noviembre","diciembre"))</x:f>
      </x:c>
      <x:c r="AA206" s="40">
        <x:f>IF($B206="","","T"&amp;ROUNDUP(MONTH($B206)/3,0))</x:f>
      </x:c>
      <x:c r="AB206" s="33" t="n"/>
    </x:row>
    <x:row r="207" ht="22" customHeight="1">
      <x:c r="A207" s="30">
        <x:f>IF($C207="","","FP-"&amp;TEXT(ROW()-16,"0000"))</x:f>
      </x:c>
      <x:c r="B207" s="31" t="n"/>
      <x:c r="C207" s="32" t="n"/>
      <x:c r="D207" s="32" t="n"/>
      <x:c r="E207" s="32" t="n"/>
      <x:c r="F207" s="33" t="n"/>
      <x:c r="G207" s="34" t="n"/>
      <x:c r="H207" s="35" t="n"/>
      <x:c r="I207" s="36">
        <x:f>IF($G207="","",ROUND($G207*$H207,2))</x:f>
      </x:c>
      <x:c r="J207" s="35" t="n"/>
      <x:c r="K207" s="36">
        <x:f>IF($G207="","",ROUND($G207*$J207,2))</x:f>
      </x:c>
      <x:c r="L207" s="36">
        <x:f>IF($G207="","",ROUND($G207+$I207-$K207,2))</x:f>
      </x:c>
      <x:c r="M207" s="34" t="n"/>
      <x:c r="N207" s="36">
        <x:f>IF($L207="","",ROUND($L207-$M207,2))</x:f>
      </x:c>
      <x:c r="O207" s="31" t="n"/>
      <x:c r="P207" s="37">
        <x:f>IF($O207="","",IF($N207&lt;=0.01,0,$O207-TODAY()))</x:f>
      </x:c>
      <x:c r="Q207" s="30">
        <x:f>IF($C207="","",IF($X207="Bloqueada","Incidencia",IF($N207&lt;=0.01,"Pagada",IF(OR($X207="",$X207="Pendiente"),"Pendiente aprobación",IF($O207&lt;TODAY(),"Vencida",IF($O207&lt;=TODAY()+7,"Programada","Pendiente"))))))</x:f>
      </x:c>
      <x:c r="R207" s="31" t="n"/>
      <x:c r="S207" s="32" t="n"/>
      <x:c r="T207" s="32" t="n"/>
      <x:c r="U207" s="32" t="n"/>
      <x:c r="V207" s="32" t="n"/>
      <x:c r="W207" s="38" t="n"/>
      <x:c r="X207" s="32" t="n"/>
      <x:c r="Y207" s="39">
        <x:f>IF($C207="","",IF($Q207="Pagada","OK",IF($Q207="Incidencia","Revisar documentación",IF($Q207="Pendiente aprobación","Falta aprobar",IF($Q207="Vencida","Vencida "&amp;ABS($P207)&amp;" días",IF($Q207="Programada","Vence en "&amp;$P207&amp;" días","En plazo"))))))</x:f>
      </x:c>
      <x:c r="Z207" s="40">
        <x:f>IF($B207="","",CHOOSE(MONTH(B207),"enero","febrero","marzo","abril","mayo","junio","julio","agosto","septiembre","octubre","noviembre","diciembre"))</x:f>
      </x:c>
      <x:c r="AA207" s="40">
        <x:f>IF($B207="","","T"&amp;ROUNDUP(MONTH($B207)/3,0))</x:f>
      </x:c>
      <x:c r="AB207" s="33" t="n"/>
    </x:row>
    <x:row r="208" ht="22" customHeight="1">
      <x:c r="A208" s="30">
        <x:f>IF($C208="","","FP-"&amp;TEXT(ROW()-16,"0000"))</x:f>
      </x:c>
      <x:c r="B208" s="31" t="n"/>
      <x:c r="C208" s="32" t="n"/>
      <x:c r="D208" s="32" t="n"/>
      <x:c r="E208" s="32" t="n"/>
      <x:c r="F208" s="33" t="n"/>
      <x:c r="G208" s="34" t="n"/>
      <x:c r="H208" s="35" t="n"/>
      <x:c r="I208" s="36">
        <x:f>IF($G208="","",ROUND($G208*$H208,2))</x:f>
      </x:c>
      <x:c r="J208" s="35" t="n"/>
      <x:c r="K208" s="36">
        <x:f>IF($G208="","",ROUND($G208*$J208,2))</x:f>
      </x:c>
      <x:c r="L208" s="36">
        <x:f>IF($G208="","",ROUND($G208+$I208-$K208,2))</x:f>
      </x:c>
      <x:c r="M208" s="34" t="n"/>
      <x:c r="N208" s="36">
        <x:f>IF($L208="","",ROUND($L208-$M208,2))</x:f>
      </x:c>
      <x:c r="O208" s="31" t="n"/>
      <x:c r="P208" s="37">
        <x:f>IF($O208="","",IF($N208&lt;=0.01,0,$O208-TODAY()))</x:f>
      </x:c>
      <x:c r="Q208" s="30">
        <x:f>IF($C208="","",IF($X208="Bloqueada","Incidencia",IF($N208&lt;=0.01,"Pagada",IF(OR($X208="",$X208="Pendiente"),"Pendiente aprobación",IF($O208&lt;TODAY(),"Vencida",IF($O208&lt;=TODAY()+7,"Programada","Pendiente"))))))</x:f>
      </x:c>
      <x:c r="R208" s="31" t="n"/>
      <x:c r="S208" s="32" t="n"/>
      <x:c r="T208" s="32" t="n"/>
      <x:c r="U208" s="32" t="n"/>
      <x:c r="V208" s="32" t="n"/>
      <x:c r="W208" s="38" t="n"/>
      <x:c r="X208" s="32" t="n"/>
      <x:c r="Y208" s="39">
        <x:f>IF($C208="","",IF($Q208="Pagada","OK",IF($Q208="Incidencia","Revisar documentación",IF($Q208="Pendiente aprobación","Falta aprobar",IF($Q208="Vencida","Vencida "&amp;ABS($P208)&amp;" días",IF($Q208="Programada","Vence en "&amp;$P208&amp;" días","En plazo"))))))</x:f>
      </x:c>
      <x:c r="Z208" s="40">
        <x:f>IF($B208="","",CHOOSE(MONTH(B208),"enero","febrero","marzo","abril","mayo","junio","julio","agosto","septiembre","octubre","noviembre","diciembre"))</x:f>
      </x:c>
      <x:c r="AA208" s="40">
        <x:f>IF($B208="","","T"&amp;ROUNDUP(MONTH($B208)/3,0))</x:f>
      </x:c>
      <x:c r="AB208" s="33" t="n"/>
    </x:row>
    <x:row r="209" ht="22" customHeight="1">
      <x:c r="A209" s="30">
        <x:f>IF($C209="","","FP-"&amp;TEXT(ROW()-16,"0000"))</x:f>
      </x:c>
      <x:c r="B209" s="31" t="n"/>
      <x:c r="C209" s="32" t="n"/>
      <x:c r="D209" s="32" t="n"/>
      <x:c r="E209" s="32" t="n"/>
      <x:c r="F209" s="33" t="n"/>
      <x:c r="G209" s="34" t="n"/>
      <x:c r="H209" s="35" t="n"/>
      <x:c r="I209" s="36">
        <x:f>IF($G209="","",ROUND($G209*$H209,2))</x:f>
      </x:c>
      <x:c r="J209" s="35" t="n"/>
      <x:c r="K209" s="36">
        <x:f>IF($G209="","",ROUND($G209*$J209,2))</x:f>
      </x:c>
      <x:c r="L209" s="36">
        <x:f>IF($G209="","",ROUND($G209+$I209-$K209,2))</x:f>
      </x:c>
      <x:c r="M209" s="34" t="n"/>
      <x:c r="N209" s="36">
        <x:f>IF($L209="","",ROUND($L209-$M209,2))</x:f>
      </x:c>
      <x:c r="O209" s="31" t="n"/>
      <x:c r="P209" s="37">
        <x:f>IF($O209="","",IF($N209&lt;=0.01,0,$O209-TODAY()))</x:f>
      </x:c>
      <x:c r="Q209" s="30">
        <x:f>IF($C209="","",IF($X209="Bloqueada","Incidencia",IF($N209&lt;=0.01,"Pagada",IF(OR($X209="",$X209="Pendiente"),"Pendiente aprobación",IF($O209&lt;TODAY(),"Vencida",IF($O209&lt;=TODAY()+7,"Programada","Pendiente"))))))</x:f>
      </x:c>
      <x:c r="R209" s="31" t="n"/>
      <x:c r="S209" s="32" t="n"/>
      <x:c r="T209" s="32" t="n"/>
      <x:c r="U209" s="32" t="n"/>
      <x:c r="V209" s="32" t="n"/>
      <x:c r="W209" s="38" t="n"/>
      <x:c r="X209" s="32" t="n"/>
      <x:c r="Y209" s="39">
        <x:f>IF($C209="","",IF($Q209="Pagada","OK",IF($Q209="Incidencia","Revisar documentación",IF($Q209="Pendiente aprobación","Falta aprobar",IF($Q209="Vencida","Vencida "&amp;ABS($P209)&amp;" días",IF($Q209="Programada","Vence en "&amp;$P209&amp;" días","En plazo"))))))</x:f>
      </x:c>
      <x:c r="Z209" s="40">
        <x:f>IF($B209="","",CHOOSE(MONTH(B209),"enero","febrero","marzo","abril","mayo","junio","julio","agosto","septiembre","octubre","noviembre","diciembre"))</x:f>
      </x:c>
      <x:c r="AA209" s="40">
        <x:f>IF($B209="","","T"&amp;ROUNDUP(MONTH($B209)/3,0))</x:f>
      </x:c>
      <x:c r="AB209" s="33" t="n"/>
    </x:row>
    <x:row r="210" ht="22" customHeight="1">
      <x:c r="A210" s="30">
        <x:f>IF($C210="","","FP-"&amp;TEXT(ROW()-16,"0000"))</x:f>
      </x:c>
      <x:c r="B210" s="31" t="n"/>
      <x:c r="C210" s="32" t="n"/>
      <x:c r="D210" s="32" t="n"/>
      <x:c r="E210" s="32" t="n"/>
      <x:c r="F210" s="33" t="n"/>
      <x:c r="G210" s="34" t="n"/>
      <x:c r="H210" s="35" t="n"/>
      <x:c r="I210" s="36">
        <x:f>IF($G210="","",ROUND($G210*$H210,2))</x:f>
      </x:c>
      <x:c r="J210" s="35" t="n"/>
      <x:c r="K210" s="36">
        <x:f>IF($G210="","",ROUND($G210*$J210,2))</x:f>
      </x:c>
      <x:c r="L210" s="36">
        <x:f>IF($G210="","",ROUND($G210+$I210-$K210,2))</x:f>
      </x:c>
      <x:c r="M210" s="34" t="n"/>
      <x:c r="N210" s="36">
        <x:f>IF($L210="","",ROUND($L210-$M210,2))</x:f>
      </x:c>
      <x:c r="O210" s="31" t="n"/>
      <x:c r="P210" s="37">
        <x:f>IF($O210="","",IF($N210&lt;=0.01,0,$O210-TODAY()))</x:f>
      </x:c>
      <x:c r="Q210" s="30">
        <x:f>IF($C210="","",IF($X210="Bloqueada","Incidencia",IF($N210&lt;=0.01,"Pagada",IF(OR($X210="",$X210="Pendiente"),"Pendiente aprobación",IF($O210&lt;TODAY(),"Vencida",IF($O210&lt;=TODAY()+7,"Programada","Pendiente"))))))</x:f>
      </x:c>
      <x:c r="R210" s="31" t="n"/>
      <x:c r="S210" s="32" t="n"/>
      <x:c r="T210" s="32" t="n"/>
      <x:c r="U210" s="32" t="n"/>
      <x:c r="V210" s="32" t="n"/>
      <x:c r="W210" s="38" t="n"/>
      <x:c r="X210" s="32" t="n"/>
      <x:c r="Y210" s="39">
        <x:f>IF($C210="","",IF($Q210="Pagada","OK",IF($Q210="Incidencia","Revisar documentación",IF($Q210="Pendiente aprobación","Falta aprobar",IF($Q210="Vencida","Vencida "&amp;ABS($P210)&amp;" días",IF($Q210="Programada","Vence en "&amp;$P210&amp;" días","En plazo"))))))</x:f>
      </x:c>
      <x:c r="Z210" s="40">
        <x:f>IF($B210="","",CHOOSE(MONTH(B210),"enero","febrero","marzo","abril","mayo","junio","julio","agosto","septiembre","octubre","noviembre","diciembre"))</x:f>
      </x:c>
      <x:c r="AA210" s="40">
        <x:f>IF($B210="","","T"&amp;ROUNDUP(MONTH($B210)/3,0))</x:f>
      </x:c>
      <x:c r="AB210" s="33" t="n"/>
    </x:row>
    <x:row r="211" ht="22" customHeight="1">
      <x:c r="A211" s="30">
        <x:f>IF($C211="","","FP-"&amp;TEXT(ROW()-16,"0000"))</x:f>
      </x:c>
      <x:c r="B211" s="31" t="n"/>
      <x:c r="C211" s="32" t="n"/>
      <x:c r="D211" s="32" t="n"/>
      <x:c r="E211" s="32" t="n"/>
      <x:c r="F211" s="33" t="n"/>
      <x:c r="G211" s="34" t="n"/>
      <x:c r="H211" s="35" t="n"/>
      <x:c r="I211" s="36">
        <x:f>IF($G211="","",ROUND($G211*$H211,2))</x:f>
      </x:c>
      <x:c r="J211" s="35" t="n"/>
      <x:c r="K211" s="36">
        <x:f>IF($G211="","",ROUND($G211*$J211,2))</x:f>
      </x:c>
      <x:c r="L211" s="36">
        <x:f>IF($G211="","",ROUND($G211+$I211-$K211,2))</x:f>
      </x:c>
      <x:c r="M211" s="34" t="n"/>
      <x:c r="N211" s="36">
        <x:f>IF($L211="","",ROUND($L211-$M211,2))</x:f>
      </x:c>
      <x:c r="O211" s="31" t="n"/>
      <x:c r="P211" s="37">
        <x:f>IF($O211="","",IF($N211&lt;=0.01,0,$O211-TODAY()))</x:f>
      </x:c>
      <x:c r="Q211" s="30">
        <x:f>IF($C211="","",IF($X211="Bloqueada","Incidencia",IF($N211&lt;=0.01,"Pagada",IF(OR($X211="",$X211="Pendiente"),"Pendiente aprobación",IF($O211&lt;TODAY(),"Vencida",IF($O211&lt;=TODAY()+7,"Programada","Pendiente"))))))</x:f>
      </x:c>
      <x:c r="R211" s="31" t="n"/>
      <x:c r="S211" s="32" t="n"/>
      <x:c r="T211" s="32" t="n"/>
      <x:c r="U211" s="32" t="n"/>
      <x:c r="V211" s="32" t="n"/>
      <x:c r="W211" s="38" t="n"/>
      <x:c r="X211" s="32" t="n"/>
      <x:c r="Y211" s="39">
        <x:f>IF($C211="","",IF($Q211="Pagada","OK",IF($Q211="Incidencia","Revisar documentación",IF($Q211="Pendiente aprobación","Falta aprobar",IF($Q211="Vencida","Vencida "&amp;ABS($P211)&amp;" días",IF($Q211="Programada","Vence en "&amp;$P211&amp;" días","En plazo"))))))</x:f>
      </x:c>
      <x:c r="Z211" s="40">
        <x:f>IF($B211="","",CHOOSE(MONTH(B211),"enero","febrero","marzo","abril","mayo","junio","julio","agosto","septiembre","octubre","noviembre","diciembre"))</x:f>
      </x:c>
      <x:c r="AA211" s="40">
        <x:f>IF($B211="","","T"&amp;ROUNDUP(MONTH($B211)/3,0))</x:f>
      </x:c>
      <x:c r="AB211" s="33" t="n"/>
    </x:row>
    <x:row r="212" ht="22" customHeight="1">
      <x:c r="A212" s="30">
        <x:f>IF($C212="","","FP-"&amp;TEXT(ROW()-16,"0000"))</x:f>
      </x:c>
      <x:c r="B212" s="31" t="n"/>
      <x:c r="C212" s="32" t="n"/>
      <x:c r="D212" s="32" t="n"/>
      <x:c r="E212" s="32" t="n"/>
      <x:c r="F212" s="33" t="n"/>
      <x:c r="G212" s="34" t="n"/>
      <x:c r="H212" s="35" t="n"/>
      <x:c r="I212" s="36">
        <x:f>IF($G212="","",ROUND($G212*$H212,2))</x:f>
      </x:c>
      <x:c r="J212" s="35" t="n"/>
      <x:c r="K212" s="36">
        <x:f>IF($G212="","",ROUND($G212*$J212,2))</x:f>
      </x:c>
      <x:c r="L212" s="36">
        <x:f>IF($G212="","",ROUND($G212+$I212-$K212,2))</x:f>
      </x:c>
      <x:c r="M212" s="34" t="n"/>
      <x:c r="N212" s="36">
        <x:f>IF($L212="","",ROUND($L212-$M212,2))</x:f>
      </x:c>
      <x:c r="O212" s="31" t="n"/>
      <x:c r="P212" s="37">
        <x:f>IF($O212="","",IF($N212&lt;=0.01,0,$O212-TODAY()))</x:f>
      </x:c>
      <x:c r="Q212" s="30">
        <x:f>IF($C212="","",IF($X212="Bloqueada","Incidencia",IF($N212&lt;=0.01,"Pagada",IF(OR($X212="",$X212="Pendiente"),"Pendiente aprobación",IF($O212&lt;TODAY(),"Vencida",IF($O212&lt;=TODAY()+7,"Programada","Pendiente"))))))</x:f>
      </x:c>
      <x:c r="R212" s="31" t="n"/>
      <x:c r="S212" s="32" t="n"/>
      <x:c r="T212" s="32" t="n"/>
      <x:c r="U212" s="32" t="n"/>
      <x:c r="V212" s="32" t="n"/>
      <x:c r="W212" s="38" t="n"/>
      <x:c r="X212" s="32" t="n"/>
      <x:c r="Y212" s="39">
        <x:f>IF($C212="","",IF($Q212="Pagada","OK",IF($Q212="Incidencia","Revisar documentación",IF($Q212="Pendiente aprobación","Falta aprobar",IF($Q212="Vencida","Vencida "&amp;ABS($P212)&amp;" días",IF($Q212="Programada","Vence en "&amp;$P212&amp;" días","En plazo"))))))</x:f>
      </x:c>
      <x:c r="Z212" s="40">
        <x:f>IF($B212="","",CHOOSE(MONTH(B212),"enero","febrero","marzo","abril","mayo","junio","julio","agosto","septiembre","octubre","noviembre","diciembre"))</x:f>
      </x:c>
      <x:c r="AA212" s="40">
        <x:f>IF($B212="","","T"&amp;ROUNDUP(MONTH($B212)/3,0))</x:f>
      </x:c>
      <x:c r="AB212" s="33" t="n"/>
    </x:row>
    <x:row r="213" ht="22" customHeight="1">
      <x:c r="A213" s="30">
        <x:f>IF($C213="","","FP-"&amp;TEXT(ROW()-16,"0000"))</x:f>
      </x:c>
      <x:c r="B213" s="31" t="n"/>
      <x:c r="C213" s="32" t="n"/>
      <x:c r="D213" s="32" t="n"/>
      <x:c r="E213" s="32" t="n"/>
      <x:c r="F213" s="33" t="n"/>
      <x:c r="G213" s="34" t="n"/>
      <x:c r="H213" s="35" t="n"/>
      <x:c r="I213" s="36">
        <x:f>IF($G213="","",ROUND($G213*$H213,2))</x:f>
      </x:c>
      <x:c r="J213" s="35" t="n"/>
      <x:c r="K213" s="36">
        <x:f>IF($G213="","",ROUND($G213*$J213,2))</x:f>
      </x:c>
      <x:c r="L213" s="36">
        <x:f>IF($G213="","",ROUND($G213+$I213-$K213,2))</x:f>
      </x:c>
      <x:c r="M213" s="34" t="n"/>
      <x:c r="N213" s="36">
        <x:f>IF($L213="","",ROUND($L213-$M213,2))</x:f>
      </x:c>
      <x:c r="O213" s="31" t="n"/>
      <x:c r="P213" s="37">
        <x:f>IF($O213="","",IF($N213&lt;=0.01,0,$O213-TODAY()))</x:f>
      </x:c>
      <x:c r="Q213" s="30">
        <x:f>IF($C213="","",IF($X213="Bloqueada","Incidencia",IF($N213&lt;=0.01,"Pagada",IF(OR($X213="",$X213="Pendiente"),"Pendiente aprobación",IF($O213&lt;TODAY(),"Vencida",IF($O213&lt;=TODAY()+7,"Programada","Pendiente"))))))</x:f>
      </x:c>
      <x:c r="R213" s="31" t="n"/>
      <x:c r="S213" s="32" t="n"/>
      <x:c r="T213" s="32" t="n"/>
      <x:c r="U213" s="32" t="n"/>
      <x:c r="V213" s="32" t="n"/>
      <x:c r="W213" s="38" t="n"/>
      <x:c r="X213" s="32" t="n"/>
      <x:c r="Y213" s="39">
        <x:f>IF($C213="","",IF($Q213="Pagada","OK",IF($Q213="Incidencia","Revisar documentación",IF($Q213="Pendiente aprobación","Falta aprobar",IF($Q213="Vencida","Vencida "&amp;ABS($P213)&amp;" días",IF($Q213="Programada","Vence en "&amp;$P213&amp;" días","En plazo"))))))</x:f>
      </x:c>
      <x:c r="Z213" s="40">
        <x:f>IF($B213="","",CHOOSE(MONTH(B213),"enero","febrero","marzo","abril","mayo","junio","julio","agosto","septiembre","octubre","noviembre","diciembre"))</x:f>
      </x:c>
      <x:c r="AA213" s="40">
        <x:f>IF($B213="","","T"&amp;ROUNDUP(MONTH($B213)/3,0))</x:f>
      </x:c>
      <x:c r="AB213" s="33" t="n"/>
    </x:row>
    <x:row r="214" ht="22" customHeight="1">
      <x:c r="A214" s="30">
        <x:f>IF($C214="","","FP-"&amp;TEXT(ROW()-16,"0000"))</x:f>
      </x:c>
      <x:c r="B214" s="31" t="n"/>
      <x:c r="C214" s="32" t="n"/>
      <x:c r="D214" s="32" t="n"/>
      <x:c r="E214" s="32" t="n"/>
      <x:c r="F214" s="33" t="n"/>
      <x:c r="G214" s="34" t="n"/>
      <x:c r="H214" s="35" t="n"/>
      <x:c r="I214" s="36">
        <x:f>IF($G214="","",ROUND($G214*$H214,2))</x:f>
      </x:c>
      <x:c r="J214" s="35" t="n"/>
      <x:c r="K214" s="36">
        <x:f>IF($G214="","",ROUND($G214*$J214,2))</x:f>
      </x:c>
      <x:c r="L214" s="36">
        <x:f>IF($G214="","",ROUND($G214+$I214-$K214,2))</x:f>
      </x:c>
      <x:c r="M214" s="34" t="n"/>
      <x:c r="N214" s="36">
        <x:f>IF($L214="","",ROUND($L214-$M214,2))</x:f>
      </x:c>
      <x:c r="O214" s="31" t="n"/>
      <x:c r="P214" s="37">
        <x:f>IF($O214="","",IF($N214&lt;=0.01,0,$O214-TODAY()))</x:f>
      </x:c>
      <x:c r="Q214" s="30">
        <x:f>IF($C214="","",IF($X214="Bloqueada","Incidencia",IF($N214&lt;=0.01,"Pagada",IF(OR($X214="",$X214="Pendiente"),"Pendiente aprobación",IF($O214&lt;TODAY(),"Vencida",IF($O214&lt;=TODAY()+7,"Programada","Pendiente"))))))</x:f>
      </x:c>
      <x:c r="R214" s="31" t="n"/>
      <x:c r="S214" s="32" t="n"/>
      <x:c r="T214" s="32" t="n"/>
      <x:c r="U214" s="32" t="n"/>
      <x:c r="V214" s="32" t="n"/>
      <x:c r="W214" s="38" t="n"/>
      <x:c r="X214" s="32" t="n"/>
      <x:c r="Y214" s="39">
        <x:f>IF($C214="","",IF($Q214="Pagada","OK",IF($Q214="Incidencia","Revisar documentación",IF($Q214="Pendiente aprobación","Falta aprobar",IF($Q214="Vencida","Vencida "&amp;ABS($P214)&amp;" días",IF($Q214="Programada","Vence en "&amp;$P214&amp;" días","En plazo"))))))</x:f>
      </x:c>
      <x:c r="Z214" s="40">
        <x:f>IF($B214="","",CHOOSE(MONTH(B214),"enero","febrero","marzo","abril","mayo","junio","julio","agosto","septiembre","octubre","noviembre","diciembre"))</x:f>
      </x:c>
      <x:c r="AA214" s="40">
        <x:f>IF($B214="","","T"&amp;ROUNDUP(MONTH($B214)/3,0))</x:f>
      </x:c>
      <x:c r="AB214" s="33" t="n"/>
    </x:row>
    <x:row r="215" ht="22" customHeight="1">
      <x:c r="A215" s="30">
        <x:f>IF($C215="","","FP-"&amp;TEXT(ROW()-16,"0000"))</x:f>
      </x:c>
      <x:c r="B215" s="31" t="n"/>
      <x:c r="C215" s="32" t="n"/>
      <x:c r="D215" s="32" t="n"/>
      <x:c r="E215" s="32" t="n"/>
      <x:c r="F215" s="33" t="n"/>
      <x:c r="G215" s="34" t="n"/>
      <x:c r="H215" s="35" t="n"/>
      <x:c r="I215" s="36">
        <x:f>IF($G215="","",ROUND($G215*$H215,2))</x:f>
      </x:c>
      <x:c r="J215" s="35" t="n"/>
      <x:c r="K215" s="36">
        <x:f>IF($G215="","",ROUND($G215*$J215,2))</x:f>
      </x:c>
      <x:c r="L215" s="36">
        <x:f>IF($G215="","",ROUND($G215+$I215-$K215,2))</x:f>
      </x:c>
      <x:c r="M215" s="34" t="n"/>
      <x:c r="N215" s="36">
        <x:f>IF($L215="","",ROUND($L215-$M215,2))</x:f>
      </x:c>
      <x:c r="O215" s="31" t="n"/>
      <x:c r="P215" s="37">
        <x:f>IF($O215="","",IF($N215&lt;=0.01,0,$O215-TODAY()))</x:f>
      </x:c>
      <x:c r="Q215" s="30">
        <x:f>IF($C215="","",IF($X215="Bloqueada","Incidencia",IF($N215&lt;=0.01,"Pagada",IF(OR($X215="",$X215="Pendiente"),"Pendiente aprobación",IF($O215&lt;TODAY(),"Vencida",IF($O215&lt;=TODAY()+7,"Programada","Pendiente"))))))</x:f>
      </x:c>
      <x:c r="R215" s="31" t="n"/>
      <x:c r="S215" s="32" t="n"/>
      <x:c r="T215" s="32" t="n"/>
      <x:c r="U215" s="32" t="n"/>
      <x:c r="V215" s="32" t="n"/>
      <x:c r="W215" s="38" t="n"/>
      <x:c r="X215" s="32" t="n"/>
      <x:c r="Y215" s="39">
        <x:f>IF($C215="","",IF($Q215="Pagada","OK",IF($Q215="Incidencia","Revisar documentación",IF($Q215="Pendiente aprobación","Falta aprobar",IF($Q215="Vencida","Vencida "&amp;ABS($P215)&amp;" días",IF($Q215="Programada","Vence en "&amp;$P215&amp;" días","En plazo"))))))</x:f>
      </x:c>
      <x:c r="Z215" s="40">
        <x:f>IF($B215="","",CHOOSE(MONTH(B215),"enero","febrero","marzo","abril","mayo","junio","julio","agosto","septiembre","octubre","noviembre","diciembre"))</x:f>
      </x:c>
      <x:c r="AA215" s="40">
        <x:f>IF($B215="","","T"&amp;ROUNDUP(MONTH($B215)/3,0))</x:f>
      </x:c>
      <x:c r="AB215" s="33" t="n"/>
    </x:row>
    <x:row r="216" ht="22" customHeight="1">
      <x:c r="A216" s="30">
        <x:f>IF($C216="","","FP-"&amp;TEXT(ROW()-16,"0000"))</x:f>
      </x:c>
      <x:c r="B216" s="31" t="n"/>
      <x:c r="C216" s="32" t="n"/>
      <x:c r="D216" s="32" t="n"/>
      <x:c r="E216" s="32" t="n"/>
      <x:c r="F216" s="33" t="n"/>
      <x:c r="G216" s="34" t="n"/>
      <x:c r="H216" s="35" t="n"/>
      <x:c r="I216" s="36">
        <x:f>IF($G216="","",ROUND($G216*$H216,2))</x:f>
      </x:c>
      <x:c r="J216" s="35" t="n"/>
      <x:c r="K216" s="36">
        <x:f>IF($G216="","",ROUND($G216*$J216,2))</x:f>
      </x:c>
      <x:c r="L216" s="36">
        <x:f>IF($G216="","",ROUND($G216+$I216-$K216,2))</x:f>
      </x:c>
      <x:c r="M216" s="34" t="n"/>
      <x:c r="N216" s="36">
        <x:f>IF($L216="","",ROUND($L216-$M216,2))</x:f>
      </x:c>
      <x:c r="O216" s="31" t="n"/>
      <x:c r="P216" s="37">
        <x:f>IF($O216="","",IF($N216&lt;=0.01,0,$O216-TODAY()))</x:f>
      </x:c>
      <x:c r="Q216" s="30">
        <x:f>IF($C216="","",IF($X216="Bloqueada","Incidencia",IF($N216&lt;=0.01,"Pagada",IF(OR($X216="",$X216="Pendiente"),"Pendiente aprobación",IF($O216&lt;TODAY(),"Vencida",IF($O216&lt;=TODAY()+7,"Programada","Pendiente"))))))</x:f>
      </x:c>
      <x:c r="R216" s="31" t="n"/>
      <x:c r="S216" s="32" t="n"/>
      <x:c r="T216" s="32" t="n"/>
      <x:c r="U216" s="32" t="n"/>
      <x:c r="V216" s="32" t="n"/>
      <x:c r="W216" s="38" t="n"/>
      <x:c r="X216" s="32" t="n"/>
      <x:c r="Y216" s="39">
        <x:f>IF($C216="","",IF($Q216="Pagada","OK",IF($Q216="Incidencia","Revisar documentación",IF($Q216="Pendiente aprobación","Falta aprobar",IF($Q216="Vencida","Vencida "&amp;ABS($P216)&amp;" días",IF($Q216="Programada","Vence en "&amp;$P216&amp;" días","En plazo"))))))</x:f>
      </x:c>
      <x:c r="Z216" s="40">
        <x:f>IF($B216="","",CHOOSE(MONTH(B216),"enero","febrero","marzo","abril","mayo","junio","julio","agosto","septiembre","octubre","noviembre","diciembre"))</x:f>
      </x:c>
      <x:c r="AA216" s="40">
        <x:f>IF($B216="","","T"&amp;ROUNDUP(MONTH($B216)/3,0))</x:f>
      </x:c>
      <x:c r="AB216" s="33" t="n"/>
    </x:row>
  </x:sheetData>
  <x:mergeCells>
    <x:mergeCell ref="A2:V2"/>
    <x:mergeCell ref="K5:N6"/>
    <x:mergeCell ref="K4:N4"/>
    <x:mergeCell ref="A5:D6"/>
    <x:mergeCell ref="P5:S6"/>
    <x:mergeCell ref="A8:D8"/>
    <x:mergeCell ref="Z5:AB6"/>
    <x:mergeCell ref="U4:X4"/>
    <x:mergeCell ref="A4:D4"/>
    <x:mergeCell ref="A1:V1"/>
    <x:mergeCell ref="W1:AB1"/>
    <x:mergeCell ref="F4:I4"/>
    <x:mergeCell ref="U5:X6"/>
    <x:mergeCell ref="F8:AB14"/>
    <x:mergeCell ref="P4:S4"/>
    <x:mergeCell ref="Z4:AB4"/>
    <x:mergeCell ref="F5:I6"/>
    <x:mergeCell ref="W2:AB2"/>
  </x:mergeCells>
  <x:conditionalFormatting sqref="A17:AB216">
    <x:cfRule type="expression" dxfId="0" priority="1">
      <x:formula>$Q17="Pagada"</x:formula>
    </x:cfRule>
    <x:cfRule type="expression" dxfId="1" priority="2">
      <x:formula>$Q17="Vencida"</x:formula>
    </x:cfRule>
    <x:cfRule type="expression" dxfId="2" priority="3">
      <x:formula>$Q17="Programada"</x:formula>
    </x:cfRule>
    <x:cfRule type="expression" dxfId="3" priority="4">
      <x:formula>$Q17="Incidencia"</x:formula>
    </x:cfRule>
    <x:cfRule type="expression" dxfId="4" priority="5">
      <x:formula>$Q17="Pendiente aprobación"</x:formula>
    </x:cfRule>
  </x:conditionalFormatting>
  <x:conditionalFormatting sqref="Q17:Q216">
    <x:cfRule type="expression" dxfId="5" priority="6">
      <x:formula>Q17="Pagada"</x:formula>
    </x:cfRule>
    <x:cfRule type="expression" dxfId="1" priority="7">
      <x:formula>Q17="Vencida"</x:formula>
    </x:cfRule>
    <x:cfRule type="expression" dxfId="6" priority="8">
      <x:formula>Q17="Programada"</x:formula>
    </x:cfRule>
    <x:cfRule type="expression" dxfId="7" priority="9">
      <x:formula>Q17="Pendiente"</x:formula>
    </x:cfRule>
    <x:cfRule type="expression" dxfId="3" priority="10">
      <x:formula>Q17="Pendiente aprobación"</x:formula>
    </x:cfRule>
    <x:cfRule type="expression" dxfId="8" priority="11">
      <x:formula>Q17="Incidencia"</x:formula>
    </x:cfRule>
  </x:conditionalFormatting>
  <x:conditionalFormatting sqref="P17:P216">
    <x:cfRule type="cellIs" dxfId="1" priority="12" operator="lessThan">
      <x:formula>0</x:formula>
    </x:cfRule>
    <x:cfRule type="cellIs" dxfId="6" priority="13" operator="between">
      <x:formula>0</x:formula>
      <x:formula>7</x:formula>
    </x:cfRule>
  </x:conditionalFormatting>
  <x:dataValidations count="9">
    <x:dataValidation type="list" allowBlank="1" showDropDown="0" showInputMessage="0" showErrorMessage="0" sqref="D17:D216">
      <x:formula1>"Tecnología,Logística,Marketing,Oficina,Servicios,Asesoría,Materiales,Suministros,Eventos,Consultoría,RRHH"</x:formula1>
    </x:dataValidation>
    <x:dataValidation type="list" allowBlank="1" showDropDown="0" showInputMessage="0" showErrorMessage="0" sqref="S17:S216">
      <x:formula1>"Transferencia,SEPA,Tarjeta,Bizum,Cheque,Efectivo"</x:formula1>
    </x:dataValidation>
    <x:dataValidation type="list" allowBlank="1" showDropDown="0" showInputMessage="0" showErrorMessage="0" sqref="T17:T216">
      <x:formula1>"Contado,7 días,10 días,15 días,20 días,30 días,45 días,60 días"</x:formula1>
    </x:dataValidation>
    <x:dataValidation type="list" allowBlank="1" showDropDown="0" showInputMessage="0" showErrorMessage="0" sqref="U17:U216">
      <x:formula1>"TI,Logística,Marketing,Oficina,Operaciones,Dirección,Producción,Comercial,RRHH"</x:formula1>
    </x:dataValidation>
    <x:dataValidation type="list" allowBlank="1" showDropDown="0" showInputMessage="0" showErrorMessage="0" sqref="W17:W216">
      <x:formula1>"Alta,Media,Baja"</x:formula1>
    </x:dataValidation>
    <x:dataValidation type="list" allowBlank="1" showDropDown="0" showInputMessage="0" showErrorMessage="0" promptTitle="Aprobación" prompt="El estado operativo se calcula automáticamente a partir de la aprobación, el vencimiento y el saldo." sqref="X17:X216">
      <x:formula1>"Pendiente,Aprobada,Bloqueada"</x:formula1>
    </x:dataValidation>
    <x:dataValidation type="decimal" operator="between" allowBlank="1" showDropDown="0" showInputMessage="0" showErrorMessage="0" promptTitle="IVA" prompt="Introduce el tipo de IVA como porcentaje o decimal (p. ej., 21% o 0,21)." sqref="H17:H216">
      <x:formula1>0</x:formula1>
      <x:formula2>0.30</x:formula2>
    </x:dataValidation>
    <x:dataValidation type="decimal" operator="between" allowBlank="1" showDropDown="0" showInputMessage="0" showErrorMessage="0" sqref="J17:J216">
      <x:formula1>0</x:formula1>
      <x:formula2>0.25</x:formula2>
    </x:dataValidation>
    <x:dataValidation type="decimal" operator="greaterThanOrEqual" allowBlank="1" showDropDown="0" showInputMessage="0" showErrorMessage="0" promptTitle="Importe" prompt="Solo se permiten importes positivos o cero." sqref="G17:G216 M17:M216">
      <x:formula1>0</x:formula1>
    </x:dataValidation>
  </x:dataValidations>
  <x:pageMargins left="0.7" right="0.7" top="0.75" bottom="0.75" header="0.3" footer="0.3"/>
  <x:legacyDrawing xmlns:r="http://schemas.openxmlformats.org/officeDocument/2006/relationships" r:id="R05c7e43e5047447d"/>
  <x:tableParts count="1">
    <x:tablePart xmlns:r="http://schemas.openxmlformats.org/officeDocument/2006/relationships" r:id="Rb243e716c9d3416c"/>
  </x:tableParts>
</x:worksheet>
</file>