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C07DE3F8-C5B8-4DEB-AE70-25C995AE638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onfiguracion" sheetId="1" r:id="rId1"/>
    <sheet name="Cuadrante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14" i="2" l="1"/>
  <c r="C14" i="2"/>
  <c r="B14" i="2"/>
  <c r="X14" i="2" s="1"/>
  <c r="D13" i="2"/>
  <c r="C13" i="2"/>
  <c r="B13" i="2"/>
  <c r="W13" i="2" s="1"/>
  <c r="D12" i="2"/>
  <c r="C12" i="2"/>
  <c r="B12" i="2"/>
  <c r="V12" i="2" s="1"/>
  <c r="D11" i="2"/>
  <c r="C11" i="2"/>
  <c r="B11" i="2"/>
  <c r="U11" i="2" s="1"/>
  <c r="D10" i="2"/>
  <c r="C10" i="2"/>
  <c r="B10" i="2"/>
  <c r="AE10" i="2" s="1"/>
  <c r="D9" i="2"/>
  <c r="C9" i="2"/>
  <c r="B9" i="2"/>
  <c r="S9" i="2" s="1"/>
  <c r="D8" i="2"/>
  <c r="C8" i="2"/>
  <c r="B8" i="2"/>
  <c r="AC8" i="2" s="1"/>
  <c r="D7" i="2"/>
  <c r="C7" i="2"/>
  <c r="B7" i="2"/>
  <c r="AB7" i="2" s="1"/>
  <c r="AI5" i="2"/>
  <c r="AI21" i="2" s="1"/>
  <c r="AH5" i="2"/>
  <c r="AG5" i="2"/>
  <c r="AF5" i="2"/>
  <c r="AE5" i="2"/>
  <c r="AE6" i="2" s="1"/>
  <c r="AD5" i="2"/>
  <c r="AD6" i="2" s="1"/>
  <c r="AC5" i="2"/>
  <c r="AC6" i="2" s="1"/>
  <c r="AB5" i="2"/>
  <c r="AA5" i="2"/>
  <c r="Z5" i="2"/>
  <c r="Y5" i="2"/>
  <c r="X5" i="2"/>
  <c r="W5" i="2"/>
  <c r="W14" i="2" s="1"/>
  <c r="V5" i="2"/>
  <c r="U5" i="2"/>
  <c r="U12" i="2" s="1"/>
  <c r="T5" i="2"/>
  <c r="T10" i="2" s="1"/>
  <c r="S5" i="2"/>
  <c r="S10" i="2" s="1"/>
  <c r="R5" i="2"/>
  <c r="R8" i="2" s="1"/>
  <c r="Q5" i="2"/>
  <c r="P5" i="2"/>
  <c r="O5" i="2"/>
  <c r="N5" i="2"/>
  <c r="M5" i="2"/>
  <c r="L5" i="2"/>
  <c r="K5" i="2"/>
  <c r="K6" i="2" s="1"/>
  <c r="J5" i="2"/>
  <c r="J6" i="2" s="1"/>
  <c r="I5" i="2"/>
  <c r="I6" i="2" s="1"/>
  <c r="H5" i="2"/>
  <c r="G5" i="2"/>
  <c r="F5" i="2"/>
  <c r="E5" i="2"/>
  <c r="J4" i="2"/>
  <c r="E4" i="2"/>
  <c r="B4" i="2"/>
  <c r="AB18" i="2" l="1"/>
  <c r="G18" i="2"/>
  <c r="M21" i="2"/>
  <c r="L6" i="2"/>
  <c r="AF6" i="2"/>
  <c r="R7" i="2"/>
  <c r="S8" i="2"/>
  <c r="T9" i="2"/>
  <c r="U10" i="2"/>
  <c r="V11" i="2"/>
  <c r="W12" i="2"/>
  <c r="X13" i="2"/>
  <c r="E14" i="2"/>
  <c r="Y14" i="2"/>
  <c r="I18" i="2"/>
  <c r="AC18" i="2"/>
  <c r="G20" i="2"/>
  <c r="AA20" i="2"/>
  <c r="M6" i="2"/>
  <c r="AG6" i="2"/>
  <c r="S7" i="2"/>
  <c r="S21" i="2" s="1"/>
  <c r="T8" i="2"/>
  <c r="U9" i="2"/>
  <c r="V10" i="2"/>
  <c r="W11" i="2"/>
  <c r="X12" i="2"/>
  <c r="E13" i="2"/>
  <c r="Y13" i="2"/>
  <c r="F14" i="2"/>
  <c r="Z14" i="2"/>
  <c r="H20" i="2"/>
  <c r="AB20" i="2"/>
  <c r="N6" i="2"/>
  <c r="AH6" i="2"/>
  <c r="T7" i="2"/>
  <c r="T18" i="2" s="1"/>
  <c r="U8" i="2"/>
  <c r="V9" i="2"/>
  <c r="W10" i="2"/>
  <c r="W21" i="2" s="1"/>
  <c r="X11" i="2"/>
  <c r="E12" i="2"/>
  <c r="Y12" i="2"/>
  <c r="F13" i="2"/>
  <c r="Z13" i="2"/>
  <c r="G14" i="2"/>
  <c r="AA14" i="2"/>
  <c r="I20" i="2"/>
  <c r="AC20" i="2"/>
  <c r="O6" i="2"/>
  <c r="AI6" i="2"/>
  <c r="U7" i="2"/>
  <c r="U18" i="2" s="1"/>
  <c r="V8" i="2"/>
  <c r="V21" i="2" s="1"/>
  <c r="W9" i="2"/>
  <c r="X10" i="2"/>
  <c r="E11" i="2"/>
  <c r="Y11" i="2"/>
  <c r="F12" i="2"/>
  <c r="Z12" i="2"/>
  <c r="G13" i="2"/>
  <c r="AA13" i="2"/>
  <c r="H14" i="2"/>
  <c r="AB14" i="2"/>
  <c r="J20" i="2"/>
  <c r="AD20" i="2"/>
  <c r="P6" i="2"/>
  <c r="V7" i="2"/>
  <c r="V18" i="2" s="1"/>
  <c r="W8" i="2"/>
  <c r="X9" i="2"/>
  <c r="E10" i="2"/>
  <c r="Y10" i="2"/>
  <c r="F11" i="2"/>
  <c r="Z11" i="2"/>
  <c r="G12" i="2"/>
  <c r="AA12" i="2"/>
  <c r="H13" i="2"/>
  <c r="AB13" i="2"/>
  <c r="I14" i="2"/>
  <c r="AC14" i="2"/>
  <c r="Q6" i="2"/>
  <c r="W7" i="2"/>
  <c r="W18" i="2" s="1"/>
  <c r="X8" i="2"/>
  <c r="E9" i="2"/>
  <c r="Y9" i="2"/>
  <c r="F10" i="2"/>
  <c r="Z10" i="2"/>
  <c r="G11" i="2"/>
  <c r="AA11" i="2"/>
  <c r="H12" i="2"/>
  <c r="AB12" i="2"/>
  <c r="I13" i="2"/>
  <c r="AC13" i="2"/>
  <c r="J14" i="2"/>
  <c r="AD14" i="2"/>
  <c r="R6" i="2"/>
  <c r="X7" i="2"/>
  <c r="X21" i="2" s="1"/>
  <c r="E8" i="2"/>
  <c r="Y8" i="2"/>
  <c r="F9" i="2"/>
  <c r="Z9" i="2"/>
  <c r="Z18" i="2" s="1"/>
  <c r="G10" i="2"/>
  <c r="AA10" i="2"/>
  <c r="H11" i="2"/>
  <c r="AB11" i="2"/>
  <c r="I12" i="2"/>
  <c r="AC12" i="2"/>
  <c r="J13" i="2"/>
  <c r="AD13" i="2"/>
  <c r="K14" i="2"/>
  <c r="AE14" i="2"/>
  <c r="AI18" i="2"/>
  <c r="S6" i="2"/>
  <c r="E7" i="2"/>
  <c r="Y7" i="2"/>
  <c r="Y18" i="2" s="1"/>
  <c r="F8" i="2"/>
  <c r="F21" i="2" s="1"/>
  <c r="Z8" i="2"/>
  <c r="G9" i="2"/>
  <c r="AA9" i="2"/>
  <c r="H10" i="2"/>
  <c r="AB10" i="2"/>
  <c r="I11" i="2"/>
  <c r="AC11" i="2"/>
  <c r="J12" i="2"/>
  <c r="AD12" i="2"/>
  <c r="K13" i="2"/>
  <c r="AE13" i="2"/>
  <c r="L14" i="2"/>
  <c r="AF14" i="2"/>
  <c r="T6" i="2"/>
  <c r="F7" i="2"/>
  <c r="Z7" i="2"/>
  <c r="G8" i="2"/>
  <c r="AA8" i="2"/>
  <c r="H9" i="2"/>
  <c r="AB9" i="2"/>
  <c r="I10" i="2"/>
  <c r="AC10" i="2"/>
  <c r="J11" i="2"/>
  <c r="AD11" i="2"/>
  <c r="K12" i="2"/>
  <c r="AE12" i="2"/>
  <c r="L13" i="2"/>
  <c r="AF13" i="2"/>
  <c r="M14" i="2"/>
  <c r="AG14" i="2"/>
  <c r="O20" i="2"/>
  <c r="AI20" i="2"/>
  <c r="U6" i="2"/>
  <c r="G7" i="2"/>
  <c r="G19" i="2" s="1"/>
  <c r="AA7" i="2"/>
  <c r="AA19" i="2" s="1"/>
  <c r="H8" i="2"/>
  <c r="AB8" i="2"/>
  <c r="AB19" i="2" s="1"/>
  <c r="I9" i="2"/>
  <c r="AC9" i="2"/>
  <c r="AC21" i="2" s="1"/>
  <c r="J10" i="2"/>
  <c r="AD10" i="2"/>
  <c r="K11" i="2"/>
  <c r="AE11" i="2"/>
  <c r="L12" i="2"/>
  <c r="AF12" i="2"/>
  <c r="M13" i="2"/>
  <c r="AG13" i="2"/>
  <c r="N14" i="2"/>
  <c r="AH14" i="2"/>
  <c r="V6" i="2"/>
  <c r="H7" i="2"/>
  <c r="H19" i="2" s="1"/>
  <c r="I8" i="2"/>
  <c r="I21" i="2" s="1"/>
  <c r="J9" i="2"/>
  <c r="AD9" i="2"/>
  <c r="K10" i="2"/>
  <c r="L11" i="2"/>
  <c r="AF11" i="2"/>
  <c r="M12" i="2"/>
  <c r="AG12" i="2"/>
  <c r="N13" i="2"/>
  <c r="AH13" i="2"/>
  <c r="O14" i="2"/>
  <c r="AI14" i="2"/>
  <c r="S18" i="2"/>
  <c r="W6" i="2"/>
  <c r="I7" i="2"/>
  <c r="I19" i="2" s="1"/>
  <c r="AC7" i="2"/>
  <c r="AC19" i="2" s="1"/>
  <c r="J8" i="2"/>
  <c r="AD8" i="2"/>
  <c r="K9" i="2"/>
  <c r="AE9" i="2"/>
  <c r="L10" i="2"/>
  <c r="AF10" i="2"/>
  <c r="M11" i="2"/>
  <c r="AG11" i="2"/>
  <c r="N12" i="2"/>
  <c r="AH12" i="2"/>
  <c r="O13" i="2"/>
  <c r="AI13" i="2"/>
  <c r="P14" i="2"/>
  <c r="X6" i="2"/>
  <c r="J7" i="2"/>
  <c r="J18" i="2" s="1"/>
  <c r="AD7" i="2"/>
  <c r="AD19" i="2" s="1"/>
  <c r="K8" i="2"/>
  <c r="AE8" i="2"/>
  <c r="L9" i="2"/>
  <c r="AF9" i="2"/>
  <c r="M10" i="2"/>
  <c r="AG10" i="2"/>
  <c r="N11" i="2"/>
  <c r="AH11" i="2"/>
  <c r="O12" i="2"/>
  <c r="AI12" i="2"/>
  <c r="P13" i="2"/>
  <c r="Q14" i="2"/>
  <c r="H21" i="2"/>
  <c r="AB21" i="2"/>
  <c r="E6" i="2"/>
  <c r="Y6" i="2"/>
  <c r="K7" i="2"/>
  <c r="K19" i="2" s="1"/>
  <c r="AE7" i="2"/>
  <c r="AE18" i="2" s="1"/>
  <c r="L8" i="2"/>
  <c r="AF8" i="2"/>
  <c r="M9" i="2"/>
  <c r="AG9" i="2"/>
  <c r="N10" i="2"/>
  <c r="N20" i="2" s="1"/>
  <c r="AH10" i="2"/>
  <c r="AH20" i="2" s="1"/>
  <c r="O11" i="2"/>
  <c r="AI11" i="2"/>
  <c r="P12" i="2"/>
  <c r="Q13" i="2"/>
  <c r="R14" i="2"/>
  <c r="F6" i="2"/>
  <c r="Z6" i="2"/>
  <c r="L7" i="2"/>
  <c r="L21" i="2" s="1"/>
  <c r="AF7" i="2"/>
  <c r="AF20" i="2" s="1"/>
  <c r="M8" i="2"/>
  <c r="M20" i="2" s="1"/>
  <c r="AG8" i="2"/>
  <c r="AG20" i="2" s="1"/>
  <c r="N9" i="2"/>
  <c r="AH9" i="2"/>
  <c r="O10" i="2"/>
  <c r="O19" i="2" s="1"/>
  <c r="AI10" i="2"/>
  <c r="P11" i="2"/>
  <c r="Q12" i="2"/>
  <c r="R13" i="2"/>
  <c r="S14" i="2"/>
  <c r="G6" i="2"/>
  <c r="AA6" i="2"/>
  <c r="M7" i="2"/>
  <c r="M19" i="2" s="1"/>
  <c r="AG7" i="2"/>
  <c r="AG21" i="2" s="1"/>
  <c r="N8" i="2"/>
  <c r="N21" i="2" s="1"/>
  <c r="AH8" i="2"/>
  <c r="AH21" i="2" s="1"/>
  <c r="O9" i="2"/>
  <c r="AI9" i="2"/>
  <c r="P10" i="2"/>
  <c r="Q11" i="2"/>
  <c r="R12" i="2"/>
  <c r="S13" i="2"/>
  <c r="T14" i="2"/>
  <c r="H6" i="2"/>
  <c r="AB6" i="2"/>
  <c r="N7" i="2"/>
  <c r="N19" i="2" s="1"/>
  <c r="AH7" i="2"/>
  <c r="AH19" i="2" s="1"/>
  <c r="O8" i="2"/>
  <c r="O18" i="2" s="1"/>
  <c r="AI8" i="2"/>
  <c r="P9" i="2"/>
  <c r="Q10" i="2"/>
  <c r="R11" i="2"/>
  <c r="S12" i="2"/>
  <c r="T13" i="2"/>
  <c r="U14" i="2"/>
  <c r="E18" i="2"/>
  <c r="O7" i="2"/>
  <c r="O21" i="2" s="1"/>
  <c r="AI7" i="2"/>
  <c r="P8" i="2"/>
  <c r="Q9" i="2"/>
  <c r="R10" i="2"/>
  <c r="S11" i="2"/>
  <c r="T12" i="2"/>
  <c r="U13" i="2"/>
  <c r="V14" i="2"/>
  <c r="AI19" i="2"/>
  <c r="P7" i="2"/>
  <c r="P21" i="2" s="1"/>
  <c r="Q8" i="2"/>
  <c r="Q21" i="2" s="1"/>
  <c r="R9" i="2"/>
  <c r="R20" i="2" s="1"/>
  <c r="T11" i="2"/>
  <c r="V13" i="2"/>
  <c r="Q7" i="2"/>
  <c r="Q20" i="2" s="1"/>
  <c r="R18" i="2" l="1"/>
  <c r="Z19" i="2"/>
  <c r="AK7" i="2"/>
  <c r="AJ7" i="2"/>
  <c r="AN7" i="2"/>
  <c r="AM7" i="2"/>
  <c r="AL7" i="2"/>
  <c r="F19" i="2"/>
  <c r="P19" i="2"/>
  <c r="AM9" i="2"/>
  <c r="AL9" i="2"/>
  <c r="AK9" i="2"/>
  <c r="AJ9" i="2"/>
  <c r="AN9" i="2"/>
  <c r="E19" i="2"/>
  <c r="Y20" i="2"/>
  <c r="P18" i="2"/>
  <c r="U21" i="2"/>
  <c r="T21" i="2"/>
  <c r="K20" i="2"/>
  <c r="Z20" i="2"/>
  <c r="AD21" i="2"/>
  <c r="AF18" i="2"/>
  <c r="AF21" i="2"/>
  <c r="AA21" i="2"/>
  <c r="H18" i="2"/>
  <c r="K21" i="2"/>
  <c r="AF19" i="2"/>
  <c r="AE19" i="2"/>
  <c r="S20" i="2"/>
  <c r="G21" i="2"/>
  <c r="AA18" i="2"/>
  <c r="AE20" i="2"/>
  <c r="T19" i="2"/>
  <c r="AG18" i="2"/>
  <c r="J21" i="2"/>
  <c r="K18" i="2"/>
  <c r="AE21" i="2"/>
  <c r="AG19" i="2"/>
  <c r="Z21" i="2"/>
  <c r="F20" i="2"/>
  <c r="E21" i="2"/>
  <c r="X20" i="2"/>
  <c r="Q19" i="2"/>
  <c r="R21" i="2"/>
  <c r="S19" i="2"/>
  <c r="U19" i="2"/>
  <c r="L18" i="2"/>
  <c r="L19" i="2"/>
  <c r="AN13" i="2"/>
  <c r="AM13" i="2"/>
  <c r="AL13" i="2"/>
  <c r="AK13" i="2"/>
  <c r="AJ13" i="2"/>
  <c r="J19" i="2"/>
  <c r="P20" i="2"/>
  <c r="V20" i="2"/>
  <c r="AN11" i="2"/>
  <c r="AM11" i="2"/>
  <c r="AL11" i="2"/>
  <c r="AK11" i="2"/>
  <c r="AJ11" i="2"/>
  <c r="Q18" i="2"/>
  <c r="AD18" i="2"/>
  <c r="AN14" i="2"/>
  <c r="AM14" i="2"/>
  <c r="AL14" i="2"/>
  <c r="AK14" i="2"/>
  <c r="AJ14" i="2"/>
  <c r="T20" i="2"/>
  <c r="W20" i="2"/>
  <c r="X18" i="2"/>
  <c r="AN12" i="2"/>
  <c r="AM12" i="2"/>
  <c r="AL12" i="2"/>
  <c r="AK12" i="2"/>
  <c r="AJ12" i="2"/>
  <c r="AN10" i="2"/>
  <c r="AM10" i="2"/>
  <c r="AL10" i="2"/>
  <c r="AK10" i="2"/>
  <c r="AJ10" i="2"/>
  <c r="AL8" i="2"/>
  <c r="AK8" i="2"/>
  <c r="AJ8" i="2"/>
  <c r="AN8" i="2"/>
  <c r="AM8" i="2"/>
  <c r="Y19" i="2"/>
  <c r="F18" i="2"/>
  <c r="X19" i="2"/>
  <c r="R19" i="2"/>
  <c r="L20" i="2"/>
  <c r="W19" i="2"/>
  <c r="AH18" i="2"/>
  <c r="V19" i="2"/>
  <c r="E20" i="2"/>
  <c r="N18" i="2"/>
  <c r="M18" i="2"/>
  <c r="U20" i="2"/>
  <c r="Y21" i="2"/>
</calcChain>
</file>

<file path=xl/sharedStrings.xml><?xml version="1.0" encoding="utf-8"?>
<sst xmlns="http://schemas.openxmlformats.org/spreadsheetml/2006/main" count="120" uniqueCount="77">
  <si>
    <t>Turnos rotativos de lunes a domingo</t>
  </si>
  <si>
    <t>Edita solo las celdas claras. Con mes, fecha de arranque, nombres y grupo inicial, el cuadrante queda listo.</t>
  </si>
  <si>
    <t>Datos básicos</t>
  </si>
  <si>
    <t>Empresa</t>
  </si>
  <si>
    <t>Estudio Boreal Eventos</t>
  </si>
  <si>
    <t>Área</t>
  </si>
  <si>
    <t>Atención y montaje</t>
  </si>
  <si>
    <t>Mes a planificar</t>
  </si>
  <si>
    <t>Fecha de arranque</t>
  </si>
  <si>
    <t>Código</t>
  </si>
  <si>
    <t>Significado</t>
  </si>
  <si>
    <t>Horario</t>
  </si>
  <si>
    <t>Horas</t>
  </si>
  <si>
    <t>Uso</t>
  </si>
  <si>
    <t>M</t>
  </si>
  <si>
    <t>Mañana</t>
  </si>
  <si>
    <t>06:00-14:00</t>
  </si>
  <si>
    <t>Trabajo</t>
  </si>
  <si>
    <t>T</t>
  </si>
  <si>
    <t>Tarde</t>
  </si>
  <si>
    <t>14:00-22:00</t>
  </si>
  <si>
    <t>N</t>
  </si>
  <si>
    <t>Noche</t>
  </si>
  <si>
    <t>22:00-06:00</t>
  </si>
  <si>
    <t>L</t>
  </si>
  <si>
    <t>Libre</t>
  </si>
  <si>
    <t>-</t>
  </si>
  <si>
    <t>Descanso</t>
  </si>
  <si>
    <t>Rotación semanal</t>
  </si>
  <si>
    <t>Grupo</t>
  </si>
  <si>
    <t>Lun</t>
  </si>
  <si>
    <t>Mar</t>
  </si>
  <si>
    <t>Mié</t>
  </si>
  <si>
    <t>Jue</t>
  </si>
  <si>
    <t>Vie</t>
  </si>
  <si>
    <t>Sáb</t>
  </si>
  <si>
    <t>Dom</t>
  </si>
  <si>
    <t>A</t>
  </si>
  <si>
    <t>B</t>
  </si>
  <si>
    <t>C</t>
  </si>
  <si>
    <t>D</t>
  </si>
  <si>
    <t>Equipo</t>
  </si>
  <si>
    <t>Cómo usarla</t>
  </si>
  <si>
    <t>Nombre</t>
  </si>
  <si>
    <t>Puesto</t>
  </si>
  <si>
    <t>Grupo inicial</t>
  </si>
  <si>
    <t>Horas/sem.</t>
  </si>
  <si>
    <t>1) Cambia el mes y la fecha de arranque.</t>
  </si>
  <si>
    <t>Adriana Soler</t>
  </si>
  <si>
    <t>Recepción</t>
  </si>
  <si>
    <t>2) Sustituye nombres y puestos.</t>
  </si>
  <si>
    <t>Bruno Vega</t>
  </si>
  <si>
    <t>Montaje</t>
  </si>
  <si>
    <t>3) Asigna A, B, C o D.</t>
  </si>
  <si>
    <t>Clara Mena</t>
  </si>
  <si>
    <t>Sala</t>
  </si>
  <si>
    <t>4) Ajusta un día puntual en el cuadrante si hace falta.</t>
  </si>
  <si>
    <t>Diego Ríos</t>
  </si>
  <si>
    <t>Técnico</t>
  </si>
  <si>
    <t>Elena Pardo</t>
  </si>
  <si>
    <t>Fabio Luna</t>
  </si>
  <si>
    <t>Gala Torres</t>
  </si>
  <si>
    <t>Hugo Serra</t>
  </si>
  <si>
    <t>Cuadrante mensual</t>
  </si>
  <si>
    <t>Puedes editar directamente cualquier código del calendario para resolver cambios puntuales sin tocar la configuración base.</t>
  </si>
  <si>
    <t>Mes</t>
  </si>
  <si>
    <t>Arranque</t>
  </si>
  <si>
    <t>Leyenda</t>
  </si>
  <si>
    <t>M mañana</t>
  </si>
  <si>
    <t>T tarde</t>
  </si>
  <si>
    <t>N noche</t>
  </si>
  <si>
    <t>L libre</t>
  </si>
  <si>
    <t>Resumen diario</t>
  </si>
  <si>
    <t>Mañanas</t>
  </si>
  <si>
    <t>Tardes</t>
  </si>
  <si>
    <t>Noches</t>
  </si>
  <si>
    <t>Libres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</si>
</sst>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mmmm\ yyyy"/>
    <numFmt numFmtId="165" formatCode="ddd"/>
  </numFmts>
  <fonts count="6" x14ac:knownFonts="1">
    <font>
      <sz val="11"/>
      <color theme="1"/>
      <name val="Calibri"/>
      <family val="2"/>
      <charset val="1"/>
    </font>
    <font>
      <b/>
      <sz val="14"/>
      <color rgb="FFFFFFFF"/>
      <name val="Cambria"/>
      <charset val="1"/>
    </font>
    <font>
      <sz val="10"/>
      <color rgb="FF121528"/>
      <name val="Cambria"/>
      <charset val="1"/>
    </font>
    <font>
      <b/>
      <sz val="11"/>
      <color rgb="FFFFFFFF"/>
      <name val="Cambria"/>
      <charset val="1"/>
    </font>
    <font>
      <b/>
      <sz val="11"/>
      <color rgb="FF121528"/>
      <name val="Cambria"/>
      <charset val="1"/>
    </font>
    <font>
      <b/>
      <sz val="25"/>
      <color rgb="FFFFFFFF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121528"/>
        <bgColor rgb="FF000000"/>
      </patternFill>
    </fill>
    <fill>
      <patternFill patternType="solid">
        <fgColor rgb="FFEEECE1"/>
        <bgColor rgb="FFE2F0D9"/>
      </patternFill>
    </fill>
    <fill>
      <patternFill patternType="solid">
        <fgColor rgb="FFF7F6F2"/>
        <bgColor rgb="FFFFFFFF"/>
      </patternFill>
    </fill>
    <fill>
      <patternFill patternType="solid">
        <fgColor rgb="FF002060"/>
        <bgColor rgb="FF000000"/>
      </patternFill>
    </fill>
  </fills>
  <borders count="8">
    <border>
      <left/>
      <right/>
      <top/>
      <bottom/>
      <diagonal/>
    </border>
    <border>
      <left style="thin">
        <color rgb="FFD8D6CF"/>
      </left>
      <right/>
      <top style="thin">
        <color rgb="FFD8D6CF"/>
      </top>
      <bottom style="thin">
        <color rgb="FFD8D6CF"/>
      </bottom>
      <diagonal/>
    </border>
    <border>
      <left style="thin">
        <color rgb="FFD8D6CF"/>
      </left>
      <right style="thin">
        <color rgb="FFD8D6CF"/>
      </right>
      <top style="thin">
        <color rgb="FFD8D6CF"/>
      </top>
      <bottom style="thin">
        <color rgb="FFD8D6CF"/>
      </bottom>
      <diagonal/>
    </border>
    <border>
      <left style="thin">
        <color rgb="FFD8D6CF"/>
      </left>
      <right/>
      <top/>
      <bottom style="thin">
        <color rgb="FFD8D6CF"/>
      </bottom>
      <diagonal/>
    </border>
    <border>
      <left/>
      <right style="thin">
        <color rgb="FFD8D6CF"/>
      </right>
      <top/>
      <bottom style="thin">
        <color rgb="FFD8D6CF"/>
      </bottom>
      <diagonal/>
    </border>
    <border>
      <left/>
      <right/>
      <top/>
      <bottom style="thin">
        <color rgb="FFD8D6CF"/>
      </bottom>
      <diagonal/>
    </border>
    <border>
      <left style="thin">
        <color rgb="FFD8D6CF"/>
      </left>
      <right/>
      <top/>
      <bottom/>
      <diagonal/>
    </border>
    <border>
      <left/>
      <right style="thin">
        <color rgb="FFD8D6CF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0" fillId="2" borderId="2" xfId="0" applyFill="1" applyBorder="1"/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164" fontId="0" fillId="3" borderId="2" xfId="0" applyNumberFormat="1" applyFill="1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5" fontId="4" fillId="4" borderId="2" xfId="0" applyNumberFormat="1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164" fontId="0" fillId="3" borderId="3" xfId="0" applyNumberFormat="1" applyFill="1" applyBorder="1" applyAlignment="1">
      <alignment horizontal="center" vertical="center"/>
    </xf>
    <xf numFmtId="164" fontId="0" fillId="3" borderId="4" xfId="0" applyNumberFormat="1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 vertical="center"/>
    </xf>
    <xf numFmtId="14" fontId="0" fillId="3" borderId="4" xfId="0" applyNumberForma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</cellXfs>
  <cellStyles count="1">
    <cellStyle name="Normal" xfId="0" builtinId="0"/>
  </cellStyles>
  <dxfs count="4"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DCE6F1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CE6F1"/>
      <rgbColor rgb="FF660066"/>
      <rgbColor rgb="FFFF8080"/>
      <rgbColor rgb="FF0066CC"/>
      <rgbColor rgb="FFD8D6C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7F6F2"/>
      <rgbColor rgb="FFE2F0D9"/>
      <rgbColor rgb="FFEEECE1"/>
      <rgbColor rgb="FF99CCFF"/>
      <rgbColor rgb="FFFF99CC"/>
      <rgbColor rgb="FFCC99FF"/>
      <rgbColor rgb="FFFCE4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21528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showGridLines="0" zoomScaleNormal="100" workbookViewId="0">
      <selection sqref="A1:H1"/>
    </sheetView>
  </sheetViews>
  <sheetFormatPr baseColWidth="10" defaultColWidth="8.7109375" defaultRowHeight="15" customHeight="1" x14ac:dyDescent="0.25"/>
  <cols>
    <col min="1" max="1" width="18" customWidth="1"/>
    <col min="2" max="2" width="22" customWidth="1"/>
    <col min="3" max="8" width="16" customWidth="1"/>
  </cols>
  <sheetData>
    <row r="1" spans="1:8" ht="18" x14ac:dyDescent="0.25">
      <c r="A1" s="2" t="s">
        <v>0</v>
      </c>
      <c r="B1" s="2"/>
      <c r="C1" s="2"/>
      <c r="D1" s="2"/>
      <c r="E1" s="2"/>
      <c r="F1" s="2"/>
      <c r="G1" s="2"/>
      <c r="H1" s="2"/>
    </row>
    <row r="2" spans="1:8" ht="30" customHeight="1" x14ac:dyDescent="0.25">
      <c r="A2" s="1" t="s">
        <v>1</v>
      </c>
      <c r="B2" s="1"/>
      <c r="C2" s="1"/>
      <c r="D2" s="1"/>
      <c r="E2" s="1"/>
      <c r="F2" s="1"/>
      <c r="G2" s="1"/>
      <c r="H2" s="1"/>
    </row>
    <row r="4" spans="1:8" x14ac:dyDescent="0.25">
      <c r="A4" s="3" t="s">
        <v>2</v>
      </c>
      <c r="B4" s="4"/>
      <c r="C4" s="4"/>
      <c r="D4" s="4"/>
      <c r="E4" s="4"/>
      <c r="F4" s="4"/>
      <c r="G4" s="4"/>
      <c r="H4" s="4"/>
    </row>
    <row r="5" spans="1:8" x14ac:dyDescent="0.25">
      <c r="A5" s="5" t="s">
        <v>3</v>
      </c>
      <c r="B5" s="6" t="s">
        <v>4</v>
      </c>
    </row>
    <row r="6" spans="1:8" x14ac:dyDescent="0.25">
      <c r="A6" s="5" t="s">
        <v>5</v>
      </c>
      <c r="B6" s="6" t="s">
        <v>6</v>
      </c>
    </row>
    <row r="7" spans="1:8" x14ac:dyDescent="0.25">
      <c r="A7" s="5" t="s">
        <v>7</v>
      </c>
      <c r="B7" s="7">
        <v>46113</v>
      </c>
    </row>
    <row r="8" spans="1:8" x14ac:dyDescent="0.25">
      <c r="A8" s="5" t="s">
        <v>8</v>
      </c>
      <c r="B8" s="8">
        <v>46111</v>
      </c>
      <c r="C8" s="4"/>
      <c r="D8" s="4"/>
      <c r="E8" s="4"/>
      <c r="F8" s="4"/>
      <c r="G8" s="4"/>
      <c r="H8" s="4"/>
    </row>
    <row r="9" spans="1:8" x14ac:dyDescent="0.25">
      <c r="A9" s="9" t="s">
        <v>9</v>
      </c>
      <c r="B9" s="9" t="s">
        <v>10</v>
      </c>
      <c r="C9" s="9" t="s">
        <v>11</v>
      </c>
      <c r="D9" s="9" t="s">
        <v>12</v>
      </c>
      <c r="E9" s="9" t="s">
        <v>13</v>
      </c>
    </row>
    <row r="10" spans="1:8" x14ac:dyDescent="0.25">
      <c r="A10" s="10" t="s">
        <v>14</v>
      </c>
      <c r="B10" s="11" t="s">
        <v>15</v>
      </c>
      <c r="C10" s="11" t="s">
        <v>16</v>
      </c>
      <c r="D10" s="11">
        <v>8</v>
      </c>
      <c r="E10" s="11" t="s">
        <v>17</v>
      </c>
    </row>
    <row r="11" spans="1:8" x14ac:dyDescent="0.25">
      <c r="A11" s="10" t="s">
        <v>18</v>
      </c>
      <c r="B11" s="11" t="s">
        <v>19</v>
      </c>
      <c r="C11" s="11" t="s">
        <v>20</v>
      </c>
      <c r="D11" s="11">
        <v>8</v>
      </c>
      <c r="E11" s="11" t="s">
        <v>17</v>
      </c>
    </row>
    <row r="12" spans="1:8" x14ac:dyDescent="0.25">
      <c r="A12" s="10" t="s">
        <v>21</v>
      </c>
      <c r="B12" s="11" t="s">
        <v>22</v>
      </c>
      <c r="C12" s="11" t="s">
        <v>23</v>
      </c>
      <c r="D12" s="11">
        <v>8</v>
      </c>
      <c r="E12" s="11" t="s">
        <v>17</v>
      </c>
    </row>
    <row r="13" spans="1:8" x14ac:dyDescent="0.25">
      <c r="A13" s="10" t="s">
        <v>24</v>
      </c>
      <c r="B13" s="11" t="s">
        <v>25</v>
      </c>
      <c r="C13" s="11" t="s">
        <v>26</v>
      </c>
      <c r="D13" s="11">
        <v>0</v>
      </c>
      <c r="E13" s="11" t="s">
        <v>27</v>
      </c>
    </row>
    <row r="15" spans="1:8" x14ac:dyDescent="0.25">
      <c r="A15" s="3" t="s">
        <v>28</v>
      </c>
      <c r="B15" s="4"/>
      <c r="C15" s="4"/>
      <c r="D15" s="4"/>
      <c r="E15" s="4"/>
      <c r="F15" s="4"/>
      <c r="G15" s="4"/>
      <c r="H15" s="4"/>
    </row>
    <row r="16" spans="1:8" x14ac:dyDescent="0.25">
      <c r="A16" s="9" t="s">
        <v>29</v>
      </c>
      <c r="B16" s="9" t="s">
        <v>30</v>
      </c>
      <c r="C16" s="9" t="s">
        <v>31</v>
      </c>
      <c r="D16" s="9" t="s">
        <v>32</v>
      </c>
      <c r="E16" s="9" t="s">
        <v>33</v>
      </c>
      <c r="F16" s="9" t="s">
        <v>34</v>
      </c>
      <c r="G16" s="9" t="s">
        <v>35</v>
      </c>
      <c r="H16" s="9" t="s">
        <v>36</v>
      </c>
    </row>
    <row r="17" spans="1:8" x14ac:dyDescent="0.25">
      <c r="A17" s="12" t="s">
        <v>37</v>
      </c>
      <c r="B17" s="11" t="s">
        <v>14</v>
      </c>
      <c r="C17" s="11" t="s">
        <v>14</v>
      </c>
      <c r="D17" s="11" t="s">
        <v>14</v>
      </c>
      <c r="E17" s="11" t="s">
        <v>14</v>
      </c>
      <c r="F17" s="11" t="s">
        <v>18</v>
      </c>
      <c r="G17" s="11" t="s">
        <v>18</v>
      </c>
      <c r="H17" s="11" t="s">
        <v>24</v>
      </c>
    </row>
    <row r="18" spans="1:8" x14ac:dyDescent="0.25">
      <c r="A18" s="12" t="s">
        <v>38</v>
      </c>
      <c r="B18" s="11" t="s">
        <v>18</v>
      </c>
      <c r="C18" s="11" t="s">
        <v>18</v>
      </c>
      <c r="D18" s="11" t="s">
        <v>18</v>
      </c>
      <c r="E18" s="11" t="s">
        <v>18</v>
      </c>
      <c r="F18" s="11" t="s">
        <v>21</v>
      </c>
      <c r="G18" s="11" t="s">
        <v>21</v>
      </c>
      <c r="H18" s="11" t="s">
        <v>24</v>
      </c>
    </row>
    <row r="19" spans="1:8" x14ac:dyDescent="0.25">
      <c r="A19" s="12" t="s">
        <v>39</v>
      </c>
      <c r="B19" s="11" t="s">
        <v>21</v>
      </c>
      <c r="C19" s="11" t="s">
        <v>21</v>
      </c>
      <c r="D19" s="11" t="s">
        <v>21</v>
      </c>
      <c r="E19" s="11" t="s">
        <v>21</v>
      </c>
      <c r="F19" s="11" t="s">
        <v>24</v>
      </c>
      <c r="G19" s="11" t="s">
        <v>24</v>
      </c>
      <c r="H19" s="11" t="s">
        <v>14</v>
      </c>
    </row>
    <row r="20" spans="1:8" x14ac:dyDescent="0.25">
      <c r="A20" s="12" t="s">
        <v>40</v>
      </c>
      <c r="B20" s="11" t="s">
        <v>24</v>
      </c>
      <c r="C20" s="11" t="s">
        <v>24</v>
      </c>
      <c r="D20" s="11" t="s">
        <v>14</v>
      </c>
      <c r="E20" s="11" t="s">
        <v>14</v>
      </c>
      <c r="F20" s="11" t="s">
        <v>14</v>
      </c>
      <c r="G20" s="11" t="s">
        <v>18</v>
      </c>
      <c r="H20" s="11" t="s">
        <v>18</v>
      </c>
    </row>
    <row r="23" spans="1:8" x14ac:dyDescent="0.25">
      <c r="A23" s="3" t="s">
        <v>41</v>
      </c>
      <c r="B23" s="4"/>
      <c r="C23" s="4"/>
      <c r="D23" s="4"/>
      <c r="E23" s="4"/>
      <c r="F23" s="3" t="s">
        <v>42</v>
      </c>
      <c r="G23" s="4"/>
      <c r="H23" s="4"/>
    </row>
    <row r="24" spans="1:8" x14ac:dyDescent="0.25">
      <c r="A24" s="9" t="s">
        <v>43</v>
      </c>
      <c r="B24" s="9" t="s">
        <v>44</v>
      </c>
      <c r="C24" s="9" t="s">
        <v>45</v>
      </c>
      <c r="D24" s="9" t="s">
        <v>46</v>
      </c>
      <c r="F24" s="6" t="s">
        <v>47</v>
      </c>
    </row>
    <row r="25" spans="1:8" x14ac:dyDescent="0.25">
      <c r="A25" s="10" t="s">
        <v>48</v>
      </c>
      <c r="B25" s="13" t="s">
        <v>49</v>
      </c>
      <c r="C25" s="10" t="s">
        <v>37</v>
      </c>
      <c r="D25" s="11">
        <v>40</v>
      </c>
      <c r="F25" s="6" t="s">
        <v>50</v>
      </c>
    </row>
    <row r="26" spans="1:8" x14ac:dyDescent="0.25">
      <c r="A26" s="10" t="s">
        <v>51</v>
      </c>
      <c r="B26" s="13" t="s">
        <v>52</v>
      </c>
      <c r="C26" s="10" t="s">
        <v>38</v>
      </c>
      <c r="D26" s="11">
        <v>40</v>
      </c>
      <c r="F26" s="6" t="s">
        <v>53</v>
      </c>
    </row>
    <row r="27" spans="1:8" x14ac:dyDescent="0.25">
      <c r="A27" s="10" t="s">
        <v>54</v>
      </c>
      <c r="B27" s="13" t="s">
        <v>55</v>
      </c>
      <c r="C27" s="10" t="s">
        <v>39</v>
      </c>
      <c r="D27" s="11">
        <v>40</v>
      </c>
      <c r="F27" s="6" t="s">
        <v>56</v>
      </c>
    </row>
    <row r="28" spans="1:8" x14ac:dyDescent="0.25">
      <c r="A28" s="10" t="s">
        <v>57</v>
      </c>
      <c r="B28" s="13" t="s">
        <v>58</v>
      </c>
      <c r="C28" s="10" t="s">
        <v>40</v>
      </c>
      <c r="D28" s="11">
        <v>40</v>
      </c>
    </row>
    <row r="29" spans="1:8" x14ac:dyDescent="0.25">
      <c r="A29" s="10" t="s">
        <v>59</v>
      </c>
      <c r="B29" s="13" t="s">
        <v>49</v>
      </c>
      <c r="C29" s="10" t="s">
        <v>37</v>
      </c>
      <c r="D29" s="11">
        <v>40</v>
      </c>
    </row>
    <row r="30" spans="1:8" x14ac:dyDescent="0.25">
      <c r="A30" s="10" t="s">
        <v>60</v>
      </c>
      <c r="B30" s="13" t="s">
        <v>52</v>
      </c>
      <c r="C30" s="10" t="s">
        <v>38</v>
      </c>
      <c r="D30" s="11">
        <v>40</v>
      </c>
    </row>
    <row r="31" spans="1:8" x14ac:dyDescent="0.25">
      <c r="A31" s="10" t="s">
        <v>61</v>
      </c>
      <c r="B31" s="13" t="s">
        <v>55</v>
      </c>
      <c r="C31" s="10" t="s">
        <v>39</v>
      </c>
      <c r="D31" s="11">
        <v>40</v>
      </c>
    </row>
    <row r="32" spans="1:8" x14ac:dyDescent="0.25">
      <c r="A32" s="10" t="s">
        <v>62</v>
      </c>
      <c r="B32" s="13" t="s">
        <v>58</v>
      </c>
      <c r="C32" s="10" t="s">
        <v>40</v>
      </c>
      <c r="D32" s="11">
        <v>40</v>
      </c>
    </row>
  </sheetData>
  <mergeCells count="2">
    <mergeCell ref="A1:H1"/>
    <mergeCell ref="A2:H2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21"/>
  <sheetViews>
    <sheetView showGridLines="0" tabSelected="1" zoomScaleNormal="10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R31" sqref="R31"/>
    </sheetView>
  </sheetViews>
  <sheetFormatPr baseColWidth="10" defaultColWidth="8.7109375" defaultRowHeight="15" customHeight="1" x14ac:dyDescent="0.25"/>
  <cols>
    <col min="1" max="1" width="4" customWidth="1"/>
    <col min="2" max="2" width="20" customWidth="1"/>
    <col min="3" max="3" width="16" customWidth="1"/>
    <col min="4" max="4" width="10" customWidth="1"/>
    <col min="5" max="35" width="5.5703125" customWidth="1"/>
    <col min="36" max="36" width="12" customWidth="1"/>
    <col min="37" max="40" width="8" customWidth="1"/>
  </cols>
  <sheetData>
    <row r="1" spans="1:40" ht="30.75" x14ac:dyDescent="0.25">
      <c r="A1" s="28" t="s">
        <v>63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</row>
    <row r="2" spans="1:40" ht="27.75" customHeight="1" x14ac:dyDescent="0.25">
      <c r="A2" s="1" t="s">
        <v>64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4" spans="1:40" x14ac:dyDescent="0.25">
      <c r="A4" s="5" t="s">
        <v>3</v>
      </c>
      <c r="B4" s="26" t="str">
        <f>Configuracion!B5</f>
        <v>Estudio Boreal Eventos</v>
      </c>
      <c r="C4" s="27"/>
      <c r="D4" s="5" t="s">
        <v>65</v>
      </c>
      <c r="E4" s="16">
        <f>Configuracion!B7</f>
        <v>46113</v>
      </c>
      <c r="F4" s="17"/>
      <c r="G4" s="20" t="s">
        <v>66</v>
      </c>
      <c r="H4" s="21"/>
      <c r="I4" s="22"/>
      <c r="J4" s="18">
        <f>Configuracion!B8</f>
        <v>46111</v>
      </c>
      <c r="K4" s="19"/>
      <c r="L4" s="20" t="s">
        <v>67</v>
      </c>
      <c r="M4" s="22"/>
      <c r="N4" s="23" t="s">
        <v>68</v>
      </c>
      <c r="O4" s="24"/>
      <c r="P4" s="23" t="s">
        <v>69</v>
      </c>
      <c r="Q4" s="24"/>
      <c r="R4" s="23" t="s">
        <v>70</v>
      </c>
      <c r="S4" s="25"/>
      <c r="T4" s="25" t="s">
        <v>71</v>
      </c>
      <c r="U4" s="24"/>
    </row>
    <row r="5" spans="1:40" x14ac:dyDescent="0.25">
      <c r="E5" s="14">
        <f>IF(DAY(EOMONTH(Configuracion!$B$7,0))&gt;=1,DATE(YEAR(Configuracion!$B$7),MONTH(Configuracion!$B$7),1),"")</f>
        <v>46113</v>
      </c>
      <c r="F5" s="14">
        <f>IF(DAY(EOMONTH(Configuracion!$B$7,0))&gt;=2,DATE(YEAR(Configuracion!$B$7),MONTH(Configuracion!$B$7),2),"")</f>
        <v>46114</v>
      </c>
      <c r="G5" s="14">
        <f>IF(DAY(EOMONTH(Configuracion!$B$7,0))&gt;=3,DATE(YEAR(Configuracion!$B$7),MONTH(Configuracion!$B$7),3),"")</f>
        <v>46115</v>
      </c>
      <c r="H5" s="14">
        <f>IF(DAY(EOMONTH(Configuracion!$B$7,0))&gt;=4,DATE(YEAR(Configuracion!$B$7),MONTH(Configuracion!$B$7),4),"")</f>
        <v>46116</v>
      </c>
      <c r="I5" s="14">
        <f>IF(DAY(EOMONTH(Configuracion!$B$7,0))&gt;=5,DATE(YEAR(Configuracion!$B$7),MONTH(Configuracion!$B$7),5),"")</f>
        <v>46117</v>
      </c>
      <c r="J5" s="14">
        <f>IF(DAY(EOMONTH(Configuracion!$B$7,0))&gt;=6,DATE(YEAR(Configuracion!$B$7),MONTH(Configuracion!$B$7),6),"")</f>
        <v>46118</v>
      </c>
      <c r="K5" s="14">
        <f>IF(DAY(EOMONTH(Configuracion!$B$7,0))&gt;=7,DATE(YEAR(Configuracion!$B$7),MONTH(Configuracion!$B$7),7),"")</f>
        <v>46119</v>
      </c>
      <c r="L5" s="14">
        <f>IF(DAY(EOMONTH(Configuracion!$B$7,0))&gt;=8,DATE(YEAR(Configuracion!$B$7),MONTH(Configuracion!$B$7),8),"")</f>
        <v>46120</v>
      </c>
      <c r="M5" s="14">
        <f>IF(DAY(EOMONTH(Configuracion!$B$7,0))&gt;=9,DATE(YEAR(Configuracion!$B$7),MONTH(Configuracion!$B$7),9),"")</f>
        <v>46121</v>
      </c>
      <c r="N5" s="14">
        <f>IF(DAY(EOMONTH(Configuracion!$B$7,0))&gt;=10,DATE(YEAR(Configuracion!$B$7),MONTH(Configuracion!$B$7),10),"")</f>
        <v>46122</v>
      </c>
      <c r="O5" s="14">
        <f>IF(DAY(EOMONTH(Configuracion!$B$7,0))&gt;=11,DATE(YEAR(Configuracion!$B$7),MONTH(Configuracion!$B$7),11),"")</f>
        <v>46123</v>
      </c>
      <c r="P5" s="14">
        <f>IF(DAY(EOMONTH(Configuracion!$B$7,0))&gt;=12,DATE(YEAR(Configuracion!$B$7),MONTH(Configuracion!$B$7),12),"")</f>
        <v>46124</v>
      </c>
      <c r="Q5" s="14">
        <f>IF(DAY(EOMONTH(Configuracion!$B$7,0))&gt;=13,DATE(YEAR(Configuracion!$B$7),MONTH(Configuracion!$B$7),13),"")</f>
        <v>46125</v>
      </c>
      <c r="R5" s="14">
        <f>IF(DAY(EOMONTH(Configuracion!$B$7,0))&gt;=14,DATE(YEAR(Configuracion!$B$7),MONTH(Configuracion!$B$7),14),"")</f>
        <v>46126</v>
      </c>
      <c r="S5" s="14">
        <f>IF(DAY(EOMONTH(Configuracion!$B$7,0))&gt;=15,DATE(YEAR(Configuracion!$B$7),MONTH(Configuracion!$B$7),15),"")</f>
        <v>46127</v>
      </c>
      <c r="T5" s="14">
        <f>IF(DAY(EOMONTH(Configuracion!$B$7,0))&gt;=16,DATE(YEAR(Configuracion!$B$7),MONTH(Configuracion!$B$7),16),"")</f>
        <v>46128</v>
      </c>
      <c r="U5" s="14">
        <f>IF(DAY(EOMONTH(Configuracion!$B$7,0))&gt;=17,DATE(YEAR(Configuracion!$B$7),MONTH(Configuracion!$B$7),17),"")</f>
        <v>46129</v>
      </c>
      <c r="V5" s="14">
        <f>IF(DAY(EOMONTH(Configuracion!$B$7,0))&gt;=18,DATE(YEAR(Configuracion!$B$7),MONTH(Configuracion!$B$7),18),"")</f>
        <v>46130</v>
      </c>
      <c r="W5" s="14">
        <f>IF(DAY(EOMONTH(Configuracion!$B$7,0))&gt;=19,DATE(YEAR(Configuracion!$B$7),MONTH(Configuracion!$B$7),19),"")</f>
        <v>46131</v>
      </c>
      <c r="X5" s="14">
        <f>IF(DAY(EOMONTH(Configuracion!$B$7,0))&gt;=20,DATE(YEAR(Configuracion!$B$7),MONTH(Configuracion!$B$7),20),"")</f>
        <v>46132</v>
      </c>
      <c r="Y5" s="14">
        <f>IF(DAY(EOMONTH(Configuracion!$B$7,0))&gt;=21,DATE(YEAR(Configuracion!$B$7),MONTH(Configuracion!$B$7),21),"")</f>
        <v>46133</v>
      </c>
      <c r="Z5" s="14">
        <f>IF(DAY(EOMONTH(Configuracion!$B$7,0))&gt;=22,DATE(YEAR(Configuracion!$B$7),MONTH(Configuracion!$B$7),22),"")</f>
        <v>46134</v>
      </c>
      <c r="AA5" s="14">
        <f>IF(DAY(EOMONTH(Configuracion!$B$7,0))&gt;=23,DATE(YEAR(Configuracion!$B$7),MONTH(Configuracion!$B$7),23),"")</f>
        <v>46135</v>
      </c>
      <c r="AB5" s="14">
        <f>IF(DAY(EOMONTH(Configuracion!$B$7,0))&gt;=24,DATE(YEAR(Configuracion!$B$7),MONTH(Configuracion!$B$7),24),"")</f>
        <v>46136</v>
      </c>
      <c r="AC5" s="14">
        <f>IF(DAY(EOMONTH(Configuracion!$B$7,0))&gt;=25,DATE(YEAR(Configuracion!$B$7),MONTH(Configuracion!$B$7),25),"")</f>
        <v>46137</v>
      </c>
      <c r="AD5" s="14">
        <f>IF(DAY(EOMONTH(Configuracion!$B$7,0))&gt;=26,DATE(YEAR(Configuracion!$B$7),MONTH(Configuracion!$B$7),26),"")</f>
        <v>46138</v>
      </c>
      <c r="AE5" s="14">
        <f>IF(DAY(EOMONTH(Configuracion!$B$7,0))&gt;=27,DATE(YEAR(Configuracion!$B$7),MONTH(Configuracion!$B$7),27),"")</f>
        <v>46139</v>
      </c>
      <c r="AF5" s="14">
        <f>IF(DAY(EOMONTH(Configuracion!$B$7,0))&gt;=28,DATE(YEAR(Configuracion!$B$7),MONTH(Configuracion!$B$7),28),"")</f>
        <v>46140</v>
      </c>
      <c r="AG5" s="14">
        <f>IF(DAY(EOMONTH(Configuracion!$B$7,0))&gt;=29,DATE(YEAR(Configuracion!$B$7),MONTH(Configuracion!$B$7),29),"")</f>
        <v>46141</v>
      </c>
      <c r="AH5" s="14">
        <f>IF(DAY(EOMONTH(Configuracion!$B$7,0))&gt;=30,DATE(YEAR(Configuracion!$B$7),MONTH(Configuracion!$B$7),30),"")</f>
        <v>46142</v>
      </c>
      <c r="AI5" s="14" t="str">
        <f>IF(DAY(EOMONTH(Configuracion!$B$7,0))&gt;=31,DATE(YEAR(Configuracion!$B$7),MONTH(Configuracion!$B$7),31),"")</f>
        <v/>
      </c>
    </row>
    <row r="6" spans="1:40" x14ac:dyDescent="0.25">
      <c r="A6" s="29"/>
      <c r="B6" s="29"/>
      <c r="C6" s="29"/>
      <c r="D6" s="29"/>
      <c r="E6" s="29">
        <f t="shared" ref="E6:AI6" si="0">IF(E5="","",DAY(E5))</f>
        <v>1</v>
      </c>
      <c r="F6" s="29">
        <f t="shared" si="0"/>
        <v>2</v>
      </c>
      <c r="G6" s="29">
        <f t="shared" si="0"/>
        <v>3</v>
      </c>
      <c r="H6" s="29">
        <f t="shared" si="0"/>
        <v>4</v>
      </c>
      <c r="I6" s="29">
        <f t="shared" si="0"/>
        <v>5</v>
      </c>
      <c r="J6" s="29">
        <f t="shared" si="0"/>
        <v>6</v>
      </c>
      <c r="K6" s="29">
        <f t="shared" si="0"/>
        <v>7</v>
      </c>
      <c r="L6" s="29">
        <f t="shared" si="0"/>
        <v>8</v>
      </c>
      <c r="M6" s="29">
        <f t="shared" si="0"/>
        <v>9</v>
      </c>
      <c r="N6" s="29">
        <f t="shared" si="0"/>
        <v>10</v>
      </c>
      <c r="O6" s="29">
        <f t="shared" si="0"/>
        <v>11</v>
      </c>
      <c r="P6" s="29">
        <f t="shared" si="0"/>
        <v>12</v>
      </c>
      <c r="Q6" s="29">
        <f t="shared" si="0"/>
        <v>13</v>
      </c>
      <c r="R6" s="29">
        <f t="shared" si="0"/>
        <v>14</v>
      </c>
      <c r="S6" s="29">
        <f t="shared" si="0"/>
        <v>15</v>
      </c>
      <c r="T6" s="29">
        <f t="shared" si="0"/>
        <v>16</v>
      </c>
      <c r="U6" s="29">
        <f t="shared" si="0"/>
        <v>17</v>
      </c>
      <c r="V6" s="29">
        <f t="shared" si="0"/>
        <v>18</v>
      </c>
      <c r="W6" s="29">
        <f t="shared" si="0"/>
        <v>19</v>
      </c>
      <c r="X6" s="29">
        <f t="shared" si="0"/>
        <v>20</v>
      </c>
      <c r="Y6" s="29">
        <f t="shared" si="0"/>
        <v>21</v>
      </c>
      <c r="Z6" s="29">
        <f t="shared" si="0"/>
        <v>22</v>
      </c>
      <c r="AA6" s="29">
        <f t="shared" si="0"/>
        <v>23</v>
      </c>
      <c r="AB6" s="29">
        <f t="shared" si="0"/>
        <v>24</v>
      </c>
      <c r="AC6" s="29">
        <f t="shared" si="0"/>
        <v>25</v>
      </c>
      <c r="AD6" s="29">
        <f t="shared" si="0"/>
        <v>26</v>
      </c>
      <c r="AE6" s="29">
        <f t="shared" si="0"/>
        <v>27</v>
      </c>
      <c r="AF6" s="29">
        <f t="shared" si="0"/>
        <v>28</v>
      </c>
      <c r="AG6" s="29">
        <f t="shared" si="0"/>
        <v>29</v>
      </c>
      <c r="AH6" s="29">
        <f t="shared" si="0"/>
        <v>30</v>
      </c>
      <c r="AI6" s="29" t="str">
        <f t="shared" si="0"/>
        <v/>
      </c>
      <c r="AJ6" s="29"/>
      <c r="AK6" s="29"/>
      <c r="AL6" s="29"/>
      <c r="AM6" s="29"/>
      <c r="AN6" s="29"/>
    </row>
    <row r="7" spans="1:40" ht="21" customHeight="1" x14ac:dyDescent="0.25">
      <c r="A7" s="15">
        <v>1</v>
      </c>
      <c r="B7" s="6" t="str">
        <f>Configuracion!A25</f>
        <v>Adriana Soler</v>
      </c>
      <c r="C7" s="13" t="str">
        <f>Configuracion!B25</f>
        <v>Recepción</v>
      </c>
      <c r="D7" s="10" t="str">
        <f>Configuracion!C25</f>
        <v>A</v>
      </c>
      <c r="E7" s="11" t="str">
        <f>IF(OR($B7="",E$5=""),"",INDEX(Configuracion!$B$17:$H$20,MATCH($D7,Configuracion!$A$17:$A$20,0),1+MOD(E$5-Configuracion!$B$8,7)))</f>
        <v>M</v>
      </c>
      <c r="F7" s="11" t="str">
        <f>IF(OR($B7="",F$5=""),"",INDEX(Configuracion!$B$17:$H$20,MATCH($D7,Configuracion!$A$17:$A$20,0),1+MOD(F$5-Configuracion!$B$8,7)))</f>
        <v>M</v>
      </c>
      <c r="G7" s="11" t="str">
        <f>IF(OR($B7="",G$5=""),"",INDEX(Configuracion!$B$17:$H$20,MATCH($D7,Configuracion!$A$17:$A$20,0),1+MOD(G$5-Configuracion!$B$8,7)))</f>
        <v>T</v>
      </c>
      <c r="H7" s="11" t="str">
        <f>IF(OR($B7="",H$5=""),"",INDEX(Configuracion!$B$17:$H$20,MATCH($D7,Configuracion!$A$17:$A$20,0),1+MOD(H$5-Configuracion!$B$8,7)))</f>
        <v>T</v>
      </c>
      <c r="I7" s="11" t="str">
        <f>IF(OR($B7="",I$5=""),"",INDEX(Configuracion!$B$17:$H$20,MATCH($D7,Configuracion!$A$17:$A$20,0),1+MOD(I$5-Configuracion!$B$8,7)))</f>
        <v>L</v>
      </c>
      <c r="J7" s="11" t="str">
        <f>IF(OR($B7="",J$5=""),"",INDEX(Configuracion!$B$17:$H$20,MATCH($D7,Configuracion!$A$17:$A$20,0),1+MOD(J$5-Configuracion!$B$8,7)))</f>
        <v>M</v>
      </c>
      <c r="K7" s="11" t="str">
        <f>IF(OR($B7="",K$5=""),"",INDEX(Configuracion!$B$17:$H$20,MATCH($D7,Configuracion!$A$17:$A$20,0),1+MOD(K$5-Configuracion!$B$8,7)))</f>
        <v>M</v>
      </c>
      <c r="L7" s="11" t="str">
        <f>IF(OR($B7="",L$5=""),"",INDEX(Configuracion!$B$17:$H$20,MATCH($D7,Configuracion!$A$17:$A$20,0),1+MOD(L$5-Configuracion!$B$8,7)))</f>
        <v>M</v>
      </c>
      <c r="M7" s="11" t="str">
        <f>IF(OR($B7="",M$5=""),"",INDEX(Configuracion!$B$17:$H$20,MATCH($D7,Configuracion!$A$17:$A$20,0),1+MOD(M$5-Configuracion!$B$8,7)))</f>
        <v>M</v>
      </c>
      <c r="N7" s="11" t="str">
        <f>IF(OR($B7="",N$5=""),"",INDEX(Configuracion!$B$17:$H$20,MATCH($D7,Configuracion!$A$17:$A$20,0),1+MOD(N$5-Configuracion!$B$8,7)))</f>
        <v>T</v>
      </c>
      <c r="O7" s="11" t="str">
        <f>IF(OR($B7="",O$5=""),"",INDEX(Configuracion!$B$17:$H$20,MATCH($D7,Configuracion!$A$17:$A$20,0),1+MOD(O$5-Configuracion!$B$8,7)))</f>
        <v>T</v>
      </c>
      <c r="P7" s="11" t="str">
        <f>IF(OR($B7="",P$5=""),"",INDEX(Configuracion!$B$17:$H$20,MATCH($D7,Configuracion!$A$17:$A$20,0),1+MOD(P$5-Configuracion!$B$8,7)))</f>
        <v>L</v>
      </c>
      <c r="Q7" s="11" t="str">
        <f>IF(OR($B7="",Q$5=""),"",INDEX(Configuracion!$B$17:$H$20,MATCH($D7,Configuracion!$A$17:$A$20,0),1+MOD(Q$5-Configuracion!$B$8,7)))</f>
        <v>M</v>
      </c>
      <c r="R7" s="11" t="str">
        <f>IF(OR($B7="",R$5=""),"",INDEX(Configuracion!$B$17:$H$20,MATCH($D7,Configuracion!$A$17:$A$20,0),1+MOD(R$5-Configuracion!$B$8,7)))</f>
        <v>M</v>
      </c>
      <c r="S7" s="11" t="str">
        <f>IF(OR($B7="",S$5=""),"",INDEX(Configuracion!$B$17:$H$20,MATCH($D7,Configuracion!$A$17:$A$20,0),1+MOD(S$5-Configuracion!$B$8,7)))</f>
        <v>M</v>
      </c>
      <c r="T7" s="11" t="str">
        <f>IF(OR($B7="",T$5=""),"",INDEX(Configuracion!$B$17:$H$20,MATCH($D7,Configuracion!$A$17:$A$20,0),1+MOD(T$5-Configuracion!$B$8,7)))</f>
        <v>M</v>
      </c>
      <c r="U7" s="11" t="str">
        <f>IF(OR($B7="",U$5=""),"",INDEX(Configuracion!$B$17:$H$20,MATCH($D7,Configuracion!$A$17:$A$20,0),1+MOD(U$5-Configuracion!$B$8,7)))</f>
        <v>T</v>
      </c>
      <c r="V7" s="11" t="str">
        <f>IF(OR($B7="",V$5=""),"",INDEX(Configuracion!$B$17:$H$20,MATCH($D7,Configuracion!$A$17:$A$20,0),1+MOD(V$5-Configuracion!$B$8,7)))</f>
        <v>T</v>
      </c>
      <c r="W7" s="11" t="str">
        <f>IF(OR($B7="",W$5=""),"",INDEX(Configuracion!$B$17:$H$20,MATCH($D7,Configuracion!$A$17:$A$20,0),1+MOD(W$5-Configuracion!$B$8,7)))</f>
        <v>L</v>
      </c>
      <c r="X7" s="11" t="str">
        <f>IF(OR($B7="",X$5=""),"",INDEX(Configuracion!$B$17:$H$20,MATCH($D7,Configuracion!$A$17:$A$20,0),1+MOD(X$5-Configuracion!$B$8,7)))</f>
        <v>M</v>
      </c>
      <c r="Y7" s="11" t="str">
        <f>IF(OR($B7="",Y$5=""),"",INDEX(Configuracion!$B$17:$H$20,MATCH($D7,Configuracion!$A$17:$A$20,0),1+MOD(Y$5-Configuracion!$B$8,7)))</f>
        <v>M</v>
      </c>
      <c r="Z7" s="11" t="str">
        <f>IF(OR($B7="",Z$5=""),"",INDEX(Configuracion!$B$17:$H$20,MATCH($D7,Configuracion!$A$17:$A$20,0),1+MOD(Z$5-Configuracion!$B$8,7)))</f>
        <v>M</v>
      </c>
      <c r="AA7" s="11" t="str">
        <f>IF(OR($B7="",AA$5=""),"",INDEX(Configuracion!$B$17:$H$20,MATCH($D7,Configuracion!$A$17:$A$20,0),1+MOD(AA$5-Configuracion!$B$8,7)))</f>
        <v>M</v>
      </c>
      <c r="AB7" s="11" t="str">
        <f>IF(OR($B7="",AB$5=""),"",INDEX(Configuracion!$B$17:$H$20,MATCH($D7,Configuracion!$A$17:$A$20,0),1+MOD(AB$5-Configuracion!$B$8,7)))</f>
        <v>T</v>
      </c>
      <c r="AC7" s="11" t="str">
        <f>IF(OR($B7="",AC$5=""),"",INDEX(Configuracion!$B$17:$H$20,MATCH($D7,Configuracion!$A$17:$A$20,0),1+MOD(AC$5-Configuracion!$B$8,7)))</f>
        <v>T</v>
      </c>
      <c r="AD7" s="11" t="str">
        <f>IF(OR($B7="",AD$5=""),"",INDEX(Configuracion!$B$17:$H$20,MATCH($D7,Configuracion!$A$17:$A$20,0),1+MOD(AD$5-Configuracion!$B$8,7)))</f>
        <v>L</v>
      </c>
      <c r="AE7" s="11" t="str">
        <f>IF(OR($B7="",AE$5=""),"",INDEX(Configuracion!$B$17:$H$20,MATCH($D7,Configuracion!$A$17:$A$20,0),1+MOD(AE$5-Configuracion!$B$8,7)))</f>
        <v>M</v>
      </c>
      <c r="AF7" s="11" t="str">
        <f>IF(OR($B7="",AF$5=""),"",INDEX(Configuracion!$B$17:$H$20,MATCH($D7,Configuracion!$A$17:$A$20,0),1+MOD(AF$5-Configuracion!$B$8,7)))</f>
        <v>M</v>
      </c>
      <c r="AG7" s="11" t="str">
        <f>IF(OR($B7="",AG$5=""),"",INDEX(Configuracion!$B$17:$H$20,MATCH($D7,Configuracion!$A$17:$A$20,0),1+MOD(AG$5-Configuracion!$B$8,7)))</f>
        <v>M</v>
      </c>
      <c r="AH7" s="11" t="str">
        <f>IF(OR($B7="",AH$5=""),"",INDEX(Configuracion!$B$17:$H$20,MATCH($D7,Configuracion!$A$17:$A$20,0),1+MOD(AH$5-Configuracion!$B$8,7)))</f>
        <v>M</v>
      </c>
      <c r="AI7" s="11" t="str">
        <f>IF(OR($B7="",AI$5=""),"",INDEX(Configuracion!$B$17:$H$20,MATCH($D7,Configuracion!$A$17:$A$20,0),1+MOD(AI$5-Configuracion!$B$8,7)))</f>
        <v/>
      </c>
      <c r="AJ7" s="15">
        <f t="shared" ref="AJ7:AJ14" si="1">COUNTIF(E7:AI7,"M")*8+COUNTIF(E7:AI7,"T")*8+COUNTIF(E7:AI7,"N")*8</f>
        <v>208</v>
      </c>
      <c r="AK7" s="11">
        <f t="shared" ref="AK7:AK14" si="2">COUNTIF(E7:AI7,"M")</f>
        <v>18</v>
      </c>
      <c r="AL7" s="11">
        <f t="shared" ref="AL7:AL14" si="3">COUNTIF(E7:AI7,"T")</f>
        <v>8</v>
      </c>
      <c r="AM7" s="11">
        <f t="shared" ref="AM7:AM14" si="4">COUNTIF(E7:AI7,"N")</f>
        <v>0</v>
      </c>
      <c r="AN7" s="11">
        <f t="shared" ref="AN7:AN14" si="5">COUNTIF(E7:AI7,"L")</f>
        <v>4</v>
      </c>
    </row>
    <row r="8" spans="1:40" x14ac:dyDescent="0.25">
      <c r="A8" s="15">
        <v>2</v>
      </c>
      <c r="B8" s="6" t="str">
        <f>Configuracion!A26</f>
        <v>Bruno Vega</v>
      </c>
      <c r="C8" s="13" t="str">
        <f>Configuracion!B26</f>
        <v>Montaje</v>
      </c>
      <c r="D8" s="10" t="str">
        <f>Configuracion!C26</f>
        <v>B</v>
      </c>
      <c r="E8" s="11" t="str">
        <f>IF(OR($B8="",E$5=""),"",INDEX(Configuracion!$B$17:$H$20,MATCH($D8,Configuracion!$A$17:$A$20,0),1+MOD(E$5-Configuracion!$B$8,7)))</f>
        <v>T</v>
      </c>
      <c r="F8" s="11" t="str">
        <f>IF(OR($B8="",F$5=""),"",INDEX(Configuracion!$B$17:$H$20,MATCH($D8,Configuracion!$A$17:$A$20,0),1+MOD(F$5-Configuracion!$B$8,7)))</f>
        <v>T</v>
      </c>
      <c r="G8" s="11" t="str">
        <f>IF(OR($B8="",G$5=""),"",INDEX(Configuracion!$B$17:$H$20,MATCH($D8,Configuracion!$A$17:$A$20,0),1+MOD(G$5-Configuracion!$B$8,7)))</f>
        <v>N</v>
      </c>
      <c r="H8" s="11" t="str">
        <f>IF(OR($B8="",H$5=""),"",INDEX(Configuracion!$B$17:$H$20,MATCH($D8,Configuracion!$A$17:$A$20,0),1+MOD(H$5-Configuracion!$B$8,7)))</f>
        <v>N</v>
      </c>
      <c r="I8" s="11" t="str">
        <f>IF(OR($B8="",I$5=""),"",INDEX(Configuracion!$B$17:$H$20,MATCH($D8,Configuracion!$A$17:$A$20,0),1+MOD(I$5-Configuracion!$B$8,7)))</f>
        <v>L</v>
      </c>
      <c r="J8" s="11" t="str">
        <f>IF(OR($B8="",J$5=""),"",INDEX(Configuracion!$B$17:$H$20,MATCH($D8,Configuracion!$A$17:$A$20,0),1+MOD(J$5-Configuracion!$B$8,7)))</f>
        <v>T</v>
      </c>
      <c r="K8" s="11" t="str">
        <f>IF(OR($B8="",K$5=""),"",INDEX(Configuracion!$B$17:$H$20,MATCH($D8,Configuracion!$A$17:$A$20,0),1+MOD(K$5-Configuracion!$B$8,7)))</f>
        <v>T</v>
      </c>
      <c r="L8" s="11" t="str">
        <f>IF(OR($B8="",L$5=""),"",INDEX(Configuracion!$B$17:$H$20,MATCH($D8,Configuracion!$A$17:$A$20,0),1+MOD(L$5-Configuracion!$B$8,7)))</f>
        <v>T</v>
      </c>
      <c r="M8" s="11" t="str">
        <f>IF(OR($B8="",M$5=""),"",INDEX(Configuracion!$B$17:$H$20,MATCH($D8,Configuracion!$A$17:$A$20,0),1+MOD(M$5-Configuracion!$B$8,7)))</f>
        <v>T</v>
      </c>
      <c r="N8" s="11" t="str">
        <f>IF(OR($B8="",N$5=""),"",INDEX(Configuracion!$B$17:$H$20,MATCH($D8,Configuracion!$A$17:$A$20,0),1+MOD(N$5-Configuracion!$B$8,7)))</f>
        <v>N</v>
      </c>
      <c r="O8" s="11" t="str">
        <f>IF(OR($B8="",O$5=""),"",INDEX(Configuracion!$B$17:$H$20,MATCH($D8,Configuracion!$A$17:$A$20,0),1+MOD(O$5-Configuracion!$B$8,7)))</f>
        <v>N</v>
      </c>
      <c r="P8" s="11" t="str">
        <f>IF(OR($B8="",P$5=""),"",INDEX(Configuracion!$B$17:$H$20,MATCH($D8,Configuracion!$A$17:$A$20,0),1+MOD(P$5-Configuracion!$B$8,7)))</f>
        <v>L</v>
      </c>
      <c r="Q8" s="11" t="str">
        <f>IF(OR($B8="",Q$5=""),"",INDEX(Configuracion!$B$17:$H$20,MATCH($D8,Configuracion!$A$17:$A$20,0),1+MOD(Q$5-Configuracion!$B$8,7)))</f>
        <v>T</v>
      </c>
      <c r="R8" s="11" t="str">
        <f>IF(OR($B8="",R$5=""),"",INDEX(Configuracion!$B$17:$H$20,MATCH($D8,Configuracion!$A$17:$A$20,0),1+MOD(R$5-Configuracion!$B$8,7)))</f>
        <v>T</v>
      </c>
      <c r="S8" s="11" t="str">
        <f>IF(OR($B8="",S$5=""),"",INDEX(Configuracion!$B$17:$H$20,MATCH($D8,Configuracion!$A$17:$A$20,0),1+MOD(S$5-Configuracion!$B$8,7)))</f>
        <v>T</v>
      </c>
      <c r="T8" s="11" t="str">
        <f>IF(OR($B8="",T$5=""),"",INDEX(Configuracion!$B$17:$H$20,MATCH($D8,Configuracion!$A$17:$A$20,0),1+MOD(T$5-Configuracion!$B$8,7)))</f>
        <v>T</v>
      </c>
      <c r="U8" s="11" t="str">
        <f>IF(OR($B8="",U$5=""),"",INDEX(Configuracion!$B$17:$H$20,MATCH($D8,Configuracion!$A$17:$A$20,0),1+MOD(U$5-Configuracion!$B$8,7)))</f>
        <v>N</v>
      </c>
      <c r="V8" s="11" t="str">
        <f>IF(OR($B8="",V$5=""),"",INDEX(Configuracion!$B$17:$H$20,MATCH($D8,Configuracion!$A$17:$A$20,0),1+MOD(V$5-Configuracion!$B$8,7)))</f>
        <v>N</v>
      </c>
      <c r="W8" s="11" t="str">
        <f>IF(OR($B8="",W$5=""),"",INDEX(Configuracion!$B$17:$H$20,MATCH($D8,Configuracion!$A$17:$A$20,0),1+MOD(W$5-Configuracion!$B$8,7)))</f>
        <v>L</v>
      </c>
      <c r="X8" s="11" t="str">
        <f>IF(OR($B8="",X$5=""),"",INDEX(Configuracion!$B$17:$H$20,MATCH($D8,Configuracion!$A$17:$A$20,0),1+MOD(X$5-Configuracion!$B$8,7)))</f>
        <v>T</v>
      </c>
      <c r="Y8" s="11" t="str">
        <f>IF(OR($B8="",Y$5=""),"",INDEX(Configuracion!$B$17:$H$20,MATCH($D8,Configuracion!$A$17:$A$20,0),1+MOD(Y$5-Configuracion!$B$8,7)))</f>
        <v>T</v>
      </c>
      <c r="Z8" s="11" t="str">
        <f>IF(OR($B8="",Z$5=""),"",INDEX(Configuracion!$B$17:$H$20,MATCH($D8,Configuracion!$A$17:$A$20,0),1+MOD(Z$5-Configuracion!$B$8,7)))</f>
        <v>T</v>
      </c>
      <c r="AA8" s="11" t="str">
        <f>IF(OR($B8="",AA$5=""),"",INDEX(Configuracion!$B$17:$H$20,MATCH($D8,Configuracion!$A$17:$A$20,0),1+MOD(AA$5-Configuracion!$B$8,7)))</f>
        <v>T</v>
      </c>
      <c r="AB8" s="11" t="str">
        <f>IF(OR($B8="",AB$5=""),"",INDEX(Configuracion!$B$17:$H$20,MATCH($D8,Configuracion!$A$17:$A$20,0),1+MOD(AB$5-Configuracion!$B$8,7)))</f>
        <v>N</v>
      </c>
      <c r="AC8" s="11" t="str">
        <f>IF(OR($B8="",AC$5=""),"",INDEX(Configuracion!$B$17:$H$20,MATCH($D8,Configuracion!$A$17:$A$20,0),1+MOD(AC$5-Configuracion!$B$8,7)))</f>
        <v>N</v>
      </c>
      <c r="AD8" s="11" t="str">
        <f>IF(OR($B8="",AD$5=""),"",INDEX(Configuracion!$B$17:$H$20,MATCH($D8,Configuracion!$A$17:$A$20,0),1+MOD(AD$5-Configuracion!$B$8,7)))</f>
        <v>L</v>
      </c>
      <c r="AE8" s="11" t="str">
        <f>IF(OR($B8="",AE$5=""),"",INDEX(Configuracion!$B$17:$H$20,MATCH($D8,Configuracion!$A$17:$A$20,0),1+MOD(AE$5-Configuracion!$B$8,7)))</f>
        <v>T</v>
      </c>
      <c r="AF8" s="11" t="str">
        <f>IF(OR($B8="",AF$5=""),"",INDEX(Configuracion!$B$17:$H$20,MATCH($D8,Configuracion!$A$17:$A$20,0),1+MOD(AF$5-Configuracion!$B$8,7)))</f>
        <v>T</v>
      </c>
      <c r="AG8" s="11" t="str">
        <f>IF(OR($B8="",AG$5=""),"",INDEX(Configuracion!$B$17:$H$20,MATCH($D8,Configuracion!$A$17:$A$20,0),1+MOD(AG$5-Configuracion!$B$8,7)))</f>
        <v>T</v>
      </c>
      <c r="AH8" s="11" t="str">
        <f>IF(OR($B8="",AH$5=""),"",INDEX(Configuracion!$B$17:$H$20,MATCH($D8,Configuracion!$A$17:$A$20,0),1+MOD(AH$5-Configuracion!$B$8,7)))</f>
        <v>T</v>
      </c>
      <c r="AI8" s="11" t="str">
        <f>IF(OR($B8="",AI$5=""),"",INDEX(Configuracion!$B$17:$H$20,MATCH($D8,Configuracion!$A$17:$A$20,0),1+MOD(AI$5-Configuracion!$B$8,7)))</f>
        <v/>
      </c>
      <c r="AJ8" s="15">
        <f t="shared" si="1"/>
        <v>208</v>
      </c>
      <c r="AK8" s="11">
        <f t="shared" si="2"/>
        <v>0</v>
      </c>
      <c r="AL8" s="11">
        <f t="shared" si="3"/>
        <v>18</v>
      </c>
      <c r="AM8" s="11">
        <f t="shared" si="4"/>
        <v>8</v>
      </c>
      <c r="AN8" s="11">
        <f t="shared" si="5"/>
        <v>4</v>
      </c>
    </row>
    <row r="9" spans="1:40" x14ac:dyDescent="0.25">
      <c r="A9" s="15">
        <v>3</v>
      </c>
      <c r="B9" s="6" t="str">
        <f>Configuracion!A27</f>
        <v>Clara Mena</v>
      </c>
      <c r="C9" s="13" t="str">
        <f>Configuracion!B27</f>
        <v>Sala</v>
      </c>
      <c r="D9" s="10" t="str">
        <f>Configuracion!C27</f>
        <v>C</v>
      </c>
      <c r="E9" s="11" t="str">
        <f>IF(OR($B9="",E$5=""),"",INDEX(Configuracion!$B$17:$H$20,MATCH($D9,Configuracion!$A$17:$A$20,0),1+MOD(E$5-Configuracion!$B$8,7)))</f>
        <v>N</v>
      </c>
      <c r="F9" s="11" t="str">
        <f>IF(OR($B9="",F$5=""),"",INDEX(Configuracion!$B$17:$H$20,MATCH($D9,Configuracion!$A$17:$A$20,0),1+MOD(F$5-Configuracion!$B$8,7)))</f>
        <v>N</v>
      </c>
      <c r="G9" s="11" t="str">
        <f>IF(OR($B9="",G$5=""),"",INDEX(Configuracion!$B$17:$H$20,MATCH($D9,Configuracion!$A$17:$A$20,0),1+MOD(G$5-Configuracion!$B$8,7)))</f>
        <v>L</v>
      </c>
      <c r="H9" s="11" t="str">
        <f>IF(OR($B9="",H$5=""),"",INDEX(Configuracion!$B$17:$H$20,MATCH($D9,Configuracion!$A$17:$A$20,0),1+MOD(H$5-Configuracion!$B$8,7)))</f>
        <v>L</v>
      </c>
      <c r="I9" s="11" t="str">
        <f>IF(OR($B9="",I$5=""),"",INDEX(Configuracion!$B$17:$H$20,MATCH($D9,Configuracion!$A$17:$A$20,0),1+MOD(I$5-Configuracion!$B$8,7)))</f>
        <v>M</v>
      </c>
      <c r="J9" s="11" t="str">
        <f>IF(OR($B9="",J$5=""),"",INDEX(Configuracion!$B$17:$H$20,MATCH($D9,Configuracion!$A$17:$A$20,0),1+MOD(J$5-Configuracion!$B$8,7)))</f>
        <v>N</v>
      </c>
      <c r="K9" s="11" t="str">
        <f>IF(OR($B9="",K$5=""),"",INDEX(Configuracion!$B$17:$H$20,MATCH($D9,Configuracion!$A$17:$A$20,0),1+MOD(K$5-Configuracion!$B$8,7)))</f>
        <v>N</v>
      </c>
      <c r="L9" s="11" t="str">
        <f>IF(OR($B9="",L$5=""),"",INDEX(Configuracion!$B$17:$H$20,MATCH($D9,Configuracion!$A$17:$A$20,0),1+MOD(L$5-Configuracion!$B$8,7)))</f>
        <v>N</v>
      </c>
      <c r="M9" s="11" t="str">
        <f>IF(OR($B9="",M$5=""),"",INDEX(Configuracion!$B$17:$H$20,MATCH($D9,Configuracion!$A$17:$A$20,0),1+MOD(M$5-Configuracion!$B$8,7)))</f>
        <v>N</v>
      </c>
      <c r="N9" s="11" t="str">
        <f>IF(OR($B9="",N$5=""),"",INDEX(Configuracion!$B$17:$H$20,MATCH($D9,Configuracion!$A$17:$A$20,0),1+MOD(N$5-Configuracion!$B$8,7)))</f>
        <v>L</v>
      </c>
      <c r="O9" s="11" t="str">
        <f>IF(OR($B9="",O$5=""),"",INDEX(Configuracion!$B$17:$H$20,MATCH($D9,Configuracion!$A$17:$A$20,0),1+MOD(O$5-Configuracion!$B$8,7)))</f>
        <v>L</v>
      </c>
      <c r="P9" s="11" t="str">
        <f>IF(OR($B9="",P$5=""),"",INDEX(Configuracion!$B$17:$H$20,MATCH($D9,Configuracion!$A$17:$A$20,0),1+MOD(P$5-Configuracion!$B$8,7)))</f>
        <v>M</v>
      </c>
      <c r="Q9" s="11" t="str">
        <f>IF(OR($B9="",Q$5=""),"",INDEX(Configuracion!$B$17:$H$20,MATCH($D9,Configuracion!$A$17:$A$20,0),1+MOD(Q$5-Configuracion!$B$8,7)))</f>
        <v>N</v>
      </c>
      <c r="R9" s="11" t="str">
        <f>IF(OR($B9="",R$5=""),"",INDEX(Configuracion!$B$17:$H$20,MATCH($D9,Configuracion!$A$17:$A$20,0),1+MOD(R$5-Configuracion!$B$8,7)))</f>
        <v>N</v>
      </c>
      <c r="S9" s="11" t="str">
        <f>IF(OR($B9="",S$5=""),"",INDEX(Configuracion!$B$17:$H$20,MATCH($D9,Configuracion!$A$17:$A$20,0),1+MOD(S$5-Configuracion!$B$8,7)))</f>
        <v>N</v>
      </c>
      <c r="T9" s="11" t="str">
        <f>IF(OR($B9="",T$5=""),"",INDEX(Configuracion!$B$17:$H$20,MATCH($D9,Configuracion!$A$17:$A$20,0),1+MOD(T$5-Configuracion!$B$8,7)))</f>
        <v>N</v>
      </c>
      <c r="U9" s="11" t="str">
        <f>IF(OR($B9="",U$5=""),"",INDEX(Configuracion!$B$17:$H$20,MATCH($D9,Configuracion!$A$17:$A$20,0),1+MOD(U$5-Configuracion!$B$8,7)))</f>
        <v>L</v>
      </c>
      <c r="V9" s="11" t="str">
        <f>IF(OR($B9="",V$5=""),"",INDEX(Configuracion!$B$17:$H$20,MATCH($D9,Configuracion!$A$17:$A$20,0),1+MOD(V$5-Configuracion!$B$8,7)))</f>
        <v>L</v>
      </c>
      <c r="W9" s="11" t="str">
        <f>IF(OR($B9="",W$5=""),"",INDEX(Configuracion!$B$17:$H$20,MATCH($D9,Configuracion!$A$17:$A$20,0),1+MOD(W$5-Configuracion!$B$8,7)))</f>
        <v>M</v>
      </c>
      <c r="X9" s="11" t="str">
        <f>IF(OR($B9="",X$5=""),"",INDEX(Configuracion!$B$17:$H$20,MATCH($D9,Configuracion!$A$17:$A$20,0),1+MOD(X$5-Configuracion!$B$8,7)))</f>
        <v>N</v>
      </c>
      <c r="Y9" s="11" t="str">
        <f>IF(OR($B9="",Y$5=""),"",INDEX(Configuracion!$B$17:$H$20,MATCH($D9,Configuracion!$A$17:$A$20,0),1+MOD(Y$5-Configuracion!$B$8,7)))</f>
        <v>N</v>
      </c>
      <c r="Z9" s="11" t="str">
        <f>IF(OR($B9="",Z$5=""),"",INDEX(Configuracion!$B$17:$H$20,MATCH($D9,Configuracion!$A$17:$A$20,0),1+MOD(Z$5-Configuracion!$B$8,7)))</f>
        <v>N</v>
      </c>
      <c r="AA9" s="11" t="str">
        <f>IF(OR($B9="",AA$5=""),"",INDEX(Configuracion!$B$17:$H$20,MATCH($D9,Configuracion!$A$17:$A$20,0),1+MOD(AA$5-Configuracion!$B$8,7)))</f>
        <v>N</v>
      </c>
      <c r="AB9" s="11" t="str">
        <f>IF(OR($B9="",AB$5=""),"",INDEX(Configuracion!$B$17:$H$20,MATCH($D9,Configuracion!$A$17:$A$20,0),1+MOD(AB$5-Configuracion!$B$8,7)))</f>
        <v>L</v>
      </c>
      <c r="AC9" s="11" t="str">
        <f>IF(OR($B9="",AC$5=""),"",INDEX(Configuracion!$B$17:$H$20,MATCH($D9,Configuracion!$A$17:$A$20,0),1+MOD(AC$5-Configuracion!$B$8,7)))</f>
        <v>L</v>
      </c>
      <c r="AD9" s="11" t="str">
        <f>IF(OR($B9="",AD$5=""),"",INDEX(Configuracion!$B$17:$H$20,MATCH($D9,Configuracion!$A$17:$A$20,0),1+MOD(AD$5-Configuracion!$B$8,7)))</f>
        <v>M</v>
      </c>
      <c r="AE9" s="11" t="str">
        <f>IF(OR($B9="",AE$5=""),"",INDEX(Configuracion!$B$17:$H$20,MATCH($D9,Configuracion!$A$17:$A$20,0),1+MOD(AE$5-Configuracion!$B$8,7)))</f>
        <v>N</v>
      </c>
      <c r="AF9" s="11" t="str">
        <f>IF(OR($B9="",AF$5=""),"",INDEX(Configuracion!$B$17:$H$20,MATCH($D9,Configuracion!$A$17:$A$20,0),1+MOD(AF$5-Configuracion!$B$8,7)))</f>
        <v>N</v>
      </c>
      <c r="AG9" s="11" t="str">
        <f>IF(OR($B9="",AG$5=""),"",INDEX(Configuracion!$B$17:$H$20,MATCH($D9,Configuracion!$A$17:$A$20,0),1+MOD(AG$5-Configuracion!$B$8,7)))</f>
        <v>N</v>
      </c>
      <c r="AH9" s="11" t="str">
        <f>IF(OR($B9="",AH$5=""),"",INDEX(Configuracion!$B$17:$H$20,MATCH($D9,Configuracion!$A$17:$A$20,0),1+MOD(AH$5-Configuracion!$B$8,7)))</f>
        <v>N</v>
      </c>
      <c r="AI9" s="11" t="str">
        <f>IF(OR($B9="",AI$5=""),"",INDEX(Configuracion!$B$17:$H$20,MATCH($D9,Configuracion!$A$17:$A$20,0),1+MOD(AI$5-Configuracion!$B$8,7)))</f>
        <v/>
      </c>
      <c r="AJ9" s="15">
        <f t="shared" si="1"/>
        <v>176</v>
      </c>
      <c r="AK9" s="11">
        <f t="shared" si="2"/>
        <v>4</v>
      </c>
      <c r="AL9" s="11">
        <f t="shared" si="3"/>
        <v>0</v>
      </c>
      <c r="AM9" s="11">
        <f t="shared" si="4"/>
        <v>18</v>
      </c>
      <c r="AN9" s="11">
        <f t="shared" si="5"/>
        <v>8</v>
      </c>
    </row>
    <row r="10" spans="1:40" x14ac:dyDescent="0.25">
      <c r="A10" s="15">
        <v>4</v>
      </c>
      <c r="B10" s="6" t="str">
        <f>Configuracion!A28</f>
        <v>Diego Ríos</v>
      </c>
      <c r="C10" s="13" t="str">
        <f>Configuracion!B28</f>
        <v>Técnico</v>
      </c>
      <c r="D10" s="10" t="str">
        <f>Configuracion!C28</f>
        <v>D</v>
      </c>
      <c r="E10" s="11" t="str">
        <f>IF(OR($B10="",E$5=""),"",INDEX(Configuracion!$B$17:$H$20,MATCH($D10,Configuracion!$A$17:$A$20,0),1+MOD(E$5-Configuracion!$B$8,7)))</f>
        <v>M</v>
      </c>
      <c r="F10" s="11" t="str">
        <f>IF(OR($B10="",F$5=""),"",INDEX(Configuracion!$B$17:$H$20,MATCH($D10,Configuracion!$A$17:$A$20,0),1+MOD(F$5-Configuracion!$B$8,7)))</f>
        <v>M</v>
      </c>
      <c r="G10" s="11" t="str">
        <f>IF(OR($B10="",G$5=""),"",INDEX(Configuracion!$B$17:$H$20,MATCH($D10,Configuracion!$A$17:$A$20,0),1+MOD(G$5-Configuracion!$B$8,7)))</f>
        <v>M</v>
      </c>
      <c r="H10" s="11" t="str">
        <f>IF(OR($B10="",H$5=""),"",INDEX(Configuracion!$B$17:$H$20,MATCH($D10,Configuracion!$A$17:$A$20,0),1+MOD(H$5-Configuracion!$B$8,7)))</f>
        <v>T</v>
      </c>
      <c r="I10" s="11" t="str">
        <f>IF(OR($B10="",I$5=""),"",INDEX(Configuracion!$B$17:$H$20,MATCH($D10,Configuracion!$A$17:$A$20,0),1+MOD(I$5-Configuracion!$B$8,7)))</f>
        <v>T</v>
      </c>
      <c r="J10" s="11" t="str">
        <f>IF(OR($B10="",J$5=""),"",INDEX(Configuracion!$B$17:$H$20,MATCH($D10,Configuracion!$A$17:$A$20,0),1+MOD(J$5-Configuracion!$B$8,7)))</f>
        <v>L</v>
      </c>
      <c r="K10" s="11" t="str">
        <f>IF(OR($B10="",K$5=""),"",INDEX(Configuracion!$B$17:$H$20,MATCH($D10,Configuracion!$A$17:$A$20,0),1+MOD(K$5-Configuracion!$B$8,7)))</f>
        <v>L</v>
      </c>
      <c r="L10" s="11" t="str">
        <f>IF(OR($B10="",L$5=""),"",INDEX(Configuracion!$B$17:$H$20,MATCH($D10,Configuracion!$A$17:$A$20,0),1+MOD(L$5-Configuracion!$B$8,7)))</f>
        <v>M</v>
      </c>
      <c r="M10" s="11" t="str">
        <f>IF(OR($B10="",M$5=""),"",INDEX(Configuracion!$B$17:$H$20,MATCH($D10,Configuracion!$A$17:$A$20,0),1+MOD(M$5-Configuracion!$B$8,7)))</f>
        <v>M</v>
      </c>
      <c r="N10" s="11" t="str">
        <f>IF(OR($B10="",N$5=""),"",INDEX(Configuracion!$B$17:$H$20,MATCH($D10,Configuracion!$A$17:$A$20,0),1+MOD(N$5-Configuracion!$B$8,7)))</f>
        <v>M</v>
      </c>
      <c r="O10" s="11" t="str">
        <f>IF(OR($B10="",O$5=""),"",INDEX(Configuracion!$B$17:$H$20,MATCH($D10,Configuracion!$A$17:$A$20,0),1+MOD(O$5-Configuracion!$B$8,7)))</f>
        <v>T</v>
      </c>
      <c r="P10" s="11" t="str">
        <f>IF(OR($B10="",P$5=""),"",INDEX(Configuracion!$B$17:$H$20,MATCH($D10,Configuracion!$A$17:$A$20,0),1+MOD(P$5-Configuracion!$B$8,7)))</f>
        <v>T</v>
      </c>
      <c r="Q10" s="11" t="str">
        <f>IF(OR($B10="",Q$5=""),"",INDEX(Configuracion!$B$17:$H$20,MATCH($D10,Configuracion!$A$17:$A$20,0),1+MOD(Q$5-Configuracion!$B$8,7)))</f>
        <v>L</v>
      </c>
      <c r="R10" s="11" t="str">
        <f>IF(OR($B10="",R$5=""),"",INDEX(Configuracion!$B$17:$H$20,MATCH($D10,Configuracion!$A$17:$A$20,0),1+MOD(R$5-Configuracion!$B$8,7)))</f>
        <v>L</v>
      </c>
      <c r="S10" s="11" t="str">
        <f>IF(OR($B10="",S$5=""),"",INDEX(Configuracion!$B$17:$H$20,MATCH($D10,Configuracion!$A$17:$A$20,0),1+MOD(S$5-Configuracion!$B$8,7)))</f>
        <v>M</v>
      </c>
      <c r="T10" s="11" t="str">
        <f>IF(OR($B10="",T$5=""),"",INDEX(Configuracion!$B$17:$H$20,MATCH($D10,Configuracion!$A$17:$A$20,0),1+MOD(T$5-Configuracion!$B$8,7)))</f>
        <v>M</v>
      </c>
      <c r="U10" s="11" t="str">
        <f>IF(OR($B10="",U$5=""),"",INDEX(Configuracion!$B$17:$H$20,MATCH($D10,Configuracion!$A$17:$A$20,0),1+MOD(U$5-Configuracion!$B$8,7)))</f>
        <v>M</v>
      </c>
      <c r="V10" s="11" t="str">
        <f>IF(OR($B10="",V$5=""),"",INDEX(Configuracion!$B$17:$H$20,MATCH($D10,Configuracion!$A$17:$A$20,0),1+MOD(V$5-Configuracion!$B$8,7)))</f>
        <v>T</v>
      </c>
      <c r="W10" s="11" t="str">
        <f>IF(OR($B10="",W$5=""),"",INDEX(Configuracion!$B$17:$H$20,MATCH($D10,Configuracion!$A$17:$A$20,0),1+MOD(W$5-Configuracion!$B$8,7)))</f>
        <v>T</v>
      </c>
      <c r="X10" s="11" t="str">
        <f>IF(OR($B10="",X$5=""),"",INDEX(Configuracion!$B$17:$H$20,MATCH($D10,Configuracion!$A$17:$A$20,0),1+MOD(X$5-Configuracion!$B$8,7)))</f>
        <v>L</v>
      </c>
      <c r="Y10" s="11" t="str">
        <f>IF(OR($B10="",Y$5=""),"",INDEX(Configuracion!$B$17:$H$20,MATCH($D10,Configuracion!$A$17:$A$20,0),1+MOD(Y$5-Configuracion!$B$8,7)))</f>
        <v>L</v>
      </c>
      <c r="Z10" s="11" t="str">
        <f>IF(OR($B10="",Z$5=""),"",INDEX(Configuracion!$B$17:$H$20,MATCH($D10,Configuracion!$A$17:$A$20,0),1+MOD(Z$5-Configuracion!$B$8,7)))</f>
        <v>M</v>
      </c>
      <c r="AA10" s="11" t="str">
        <f>IF(OR($B10="",AA$5=""),"",INDEX(Configuracion!$B$17:$H$20,MATCH($D10,Configuracion!$A$17:$A$20,0),1+MOD(AA$5-Configuracion!$B$8,7)))</f>
        <v>M</v>
      </c>
      <c r="AB10" s="11" t="str">
        <f>IF(OR($B10="",AB$5=""),"",INDEX(Configuracion!$B$17:$H$20,MATCH($D10,Configuracion!$A$17:$A$20,0),1+MOD(AB$5-Configuracion!$B$8,7)))</f>
        <v>M</v>
      </c>
      <c r="AC10" s="11" t="str">
        <f>IF(OR($B10="",AC$5=""),"",INDEX(Configuracion!$B$17:$H$20,MATCH($D10,Configuracion!$A$17:$A$20,0),1+MOD(AC$5-Configuracion!$B$8,7)))</f>
        <v>T</v>
      </c>
      <c r="AD10" s="11" t="str">
        <f>IF(OR($B10="",AD$5=""),"",INDEX(Configuracion!$B$17:$H$20,MATCH($D10,Configuracion!$A$17:$A$20,0),1+MOD(AD$5-Configuracion!$B$8,7)))</f>
        <v>T</v>
      </c>
      <c r="AE10" s="11" t="str">
        <f>IF(OR($B10="",AE$5=""),"",INDEX(Configuracion!$B$17:$H$20,MATCH($D10,Configuracion!$A$17:$A$20,0),1+MOD(AE$5-Configuracion!$B$8,7)))</f>
        <v>L</v>
      </c>
      <c r="AF10" s="11" t="str">
        <f>IF(OR($B10="",AF$5=""),"",INDEX(Configuracion!$B$17:$H$20,MATCH($D10,Configuracion!$A$17:$A$20,0),1+MOD(AF$5-Configuracion!$B$8,7)))</f>
        <v>L</v>
      </c>
      <c r="AG10" s="11" t="str">
        <f>IF(OR($B10="",AG$5=""),"",INDEX(Configuracion!$B$17:$H$20,MATCH($D10,Configuracion!$A$17:$A$20,0),1+MOD(AG$5-Configuracion!$B$8,7)))</f>
        <v>M</v>
      </c>
      <c r="AH10" s="11" t="str">
        <f>IF(OR($B10="",AH$5=""),"",INDEX(Configuracion!$B$17:$H$20,MATCH($D10,Configuracion!$A$17:$A$20,0),1+MOD(AH$5-Configuracion!$B$8,7)))</f>
        <v>M</v>
      </c>
      <c r="AI10" s="11" t="str">
        <f>IF(OR($B10="",AI$5=""),"",INDEX(Configuracion!$B$17:$H$20,MATCH($D10,Configuracion!$A$17:$A$20,0),1+MOD(AI$5-Configuracion!$B$8,7)))</f>
        <v/>
      </c>
      <c r="AJ10" s="15">
        <f t="shared" si="1"/>
        <v>176</v>
      </c>
      <c r="AK10" s="11">
        <f t="shared" si="2"/>
        <v>14</v>
      </c>
      <c r="AL10" s="11">
        <f t="shared" si="3"/>
        <v>8</v>
      </c>
      <c r="AM10" s="11">
        <f t="shared" si="4"/>
        <v>0</v>
      </c>
      <c r="AN10" s="11">
        <f t="shared" si="5"/>
        <v>8</v>
      </c>
    </row>
    <row r="11" spans="1:40" x14ac:dyDescent="0.25">
      <c r="A11" s="15">
        <v>5</v>
      </c>
      <c r="B11" s="6" t="str">
        <f>Configuracion!A29</f>
        <v>Elena Pardo</v>
      </c>
      <c r="C11" s="13" t="str">
        <f>Configuracion!B29</f>
        <v>Recepción</v>
      </c>
      <c r="D11" s="10" t="str">
        <f>Configuracion!C29</f>
        <v>A</v>
      </c>
      <c r="E11" s="11" t="str">
        <f>IF(OR($B11="",E$5=""),"",INDEX(Configuracion!$B$17:$H$20,MATCH($D11,Configuracion!$A$17:$A$20,0),1+MOD(E$5-Configuracion!$B$8,7)))</f>
        <v>M</v>
      </c>
      <c r="F11" s="11" t="str">
        <f>IF(OR($B11="",F$5=""),"",INDEX(Configuracion!$B$17:$H$20,MATCH($D11,Configuracion!$A$17:$A$20,0),1+MOD(F$5-Configuracion!$B$8,7)))</f>
        <v>M</v>
      </c>
      <c r="G11" s="11" t="str">
        <f>IF(OR($B11="",G$5=""),"",INDEX(Configuracion!$B$17:$H$20,MATCH($D11,Configuracion!$A$17:$A$20,0),1+MOD(G$5-Configuracion!$B$8,7)))</f>
        <v>T</v>
      </c>
      <c r="H11" s="11" t="str">
        <f>IF(OR($B11="",H$5=""),"",INDEX(Configuracion!$B$17:$H$20,MATCH($D11,Configuracion!$A$17:$A$20,0),1+MOD(H$5-Configuracion!$B$8,7)))</f>
        <v>T</v>
      </c>
      <c r="I11" s="11" t="str">
        <f>IF(OR($B11="",I$5=""),"",INDEX(Configuracion!$B$17:$H$20,MATCH($D11,Configuracion!$A$17:$A$20,0),1+MOD(I$5-Configuracion!$B$8,7)))</f>
        <v>L</v>
      </c>
      <c r="J11" s="11" t="str">
        <f>IF(OR($B11="",J$5=""),"",INDEX(Configuracion!$B$17:$H$20,MATCH($D11,Configuracion!$A$17:$A$20,0),1+MOD(J$5-Configuracion!$B$8,7)))</f>
        <v>M</v>
      </c>
      <c r="K11" s="11" t="str">
        <f>IF(OR($B11="",K$5=""),"",INDEX(Configuracion!$B$17:$H$20,MATCH($D11,Configuracion!$A$17:$A$20,0),1+MOD(K$5-Configuracion!$B$8,7)))</f>
        <v>M</v>
      </c>
      <c r="L11" s="11" t="str">
        <f>IF(OR($B11="",L$5=""),"",INDEX(Configuracion!$B$17:$H$20,MATCH($D11,Configuracion!$A$17:$A$20,0),1+MOD(L$5-Configuracion!$B$8,7)))</f>
        <v>M</v>
      </c>
      <c r="M11" s="11" t="str">
        <f>IF(OR($B11="",M$5=""),"",INDEX(Configuracion!$B$17:$H$20,MATCH($D11,Configuracion!$A$17:$A$20,0),1+MOD(M$5-Configuracion!$B$8,7)))</f>
        <v>M</v>
      </c>
      <c r="N11" s="11" t="str">
        <f>IF(OR($B11="",N$5=""),"",INDEX(Configuracion!$B$17:$H$20,MATCH($D11,Configuracion!$A$17:$A$20,0),1+MOD(N$5-Configuracion!$B$8,7)))</f>
        <v>T</v>
      </c>
      <c r="O11" s="11" t="str">
        <f>IF(OR($B11="",O$5=""),"",INDEX(Configuracion!$B$17:$H$20,MATCH($D11,Configuracion!$A$17:$A$20,0),1+MOD(O$5-Configuracion!$B$8,7)))</f>
        <v>T</v>
      </c>
      <c r="P11" s="11" t="str">
        <f>IF(OR($B11="",P$5=""),"",INDEX(Configuracion!$B$17:$H$20,MATCH($D11,Configuracion!$A$17:$A$20,0),1+MOD(P$5-Configuracion!$B$8,7)))</f>
        <v>L</v>
      </c>
      <c r="Q11" s="11" t="str">
        <f>IF(OR($B11="",Q$5=""),"",INDEX(Configuracion!$B$17:$H$20,MATCH($D11,Configuracion!$A$17:$A$20,0),1+MOD(Q$5-Configuracion!$B$8,7)))</f>
        <v>M</v>
      </c>
      <c r="R11" s="11" t="str">
        <f>IF(OR($B11="",R$5=""),"",INDEX(Configuracion!$B$17:$H$20,MATCH($D11,Configuracion!$A$17:$A$20,0),1+MOD(R$5-Configuracion!$B$8,7)))</f>
        <v>M</v>
      </c>
      <c r="S11" s="11" t="str">
        <f>IF(OR($B11="",S$5=""),"",INDEX(Configuracion!$B$17:$H$20,MATCH($D11,Configuracion!$A$17:$A$20,0),1+MOD(S$5-Configuracion!$B$8,7)))</f>
        <v>M</v>
      </c>
      <c r="T11" s="11" t="str">
        <f>IF(OR($B11="",T$5=""),"",INDEX(Configuracion!$B$17:$H$20,MATCH($D11,Configuracion!$A$17:$A$20,0),1+MOD(T$5-Configuracion!$B$8,7)))</f>
        <v>M</v>
      </c>
      <c r="U11" s="11" t="str">
        <f>IF(OR($B11="",U$5=""),"",INDEX(Configuracion!$B$17:$H$20,MATCH($D11,Configuracion!$A$17:$A$20,0),1+MOD(U$5-Configuracion!$B$8,7)))</f>
        <v>T</v>
      </c>
      <c r="V11" s="11" t="str">
        <f>IF(OR($B11="",V$5=""),"",INDEX(Configuracion!$B$17:$H$20,MATCH($D11,Configuracion!$A$17:$A$20,0),1+MOD(V$5-Configuracion!$B$8,7)))</f>
        <v>T</v>
      </c>
      <c r="W11" s="11" t="str">
        <f>IF(OR($B11="",W$5=""),"",INDEX(Configuracion!$B$17:$H$20,MATCH($D11,Configuracion!$A$17:$A$20,0),1+MOD(W$5-Configuracion!$B$8,7)))</f>
        <v>L</v>
      </c>
      <c r="X11" s="11" t="str">
        <f>IF(OR($B11="",X$5=""),"",INDEX(Configuracion!$B$17:$H$20,MATCH($D11,Configuracion!$A$17:$A$20,0),1+MOD(X$5-Configuracion!$B$8,7)))</f>
        <v>M</v>
      </c>
      <c r="Y11" s="11" t="str">
        <f>IF(OR($B11="",Y$5=""),"",INDEX(Configuracion!$B$17:$H$20,MATCH($D11,Configuracion!$A$17:$A$20,0),1+MOD(Y$5-Configuracion!$B$8,7)))</f>
        <v>M</v>
      </c>
      <c r="Z11" s="11" t="str">
        <f>IF(OR($B11="",Z$5=""),"",INDEX(Configuracion!$B$17:$H$20,MATCH($D11,Configuracion!$A$17:$A$20,0),1+MOD(Z$5-Configuracion!$B$8,7)))</f>
        <v>M</v>
      </c>
      <c r="AA11" s="11" t="str">
        <f>IF(OR($B11="",AA$5=""),"",INDEX(Configuracion!$B$17:$H$20,MATCH($D11,Configuracion!$A$17:$A$20,0),1+MOD(AA$5-Configuracion!$B$8,7)))</f>
        <v>M</v>
      </c>
      <c r="AB11" s="11" t="str">
        <f>IF(OR($B11="",AB$5=""),"",INDEX(Configuracion!$B$17:$H$20,MATCH($D11,Configuracion!$A$17:$A$20,0),1+MOD(AB$5-Configuracion!$B$8,7)))</f>
        <v>T</v>
      </c>
      <c r="AC11" s="11" t="str">
        <f>IF(OR($B11="",AC$5=""),"",INDEX(Configuracion!$B$17:$H$20,MATCH($D11,Configuracion!$A$17:$A$20,0),1+MOD(AC$5-Configuracion!$B$8,7)))</f>
        <v>T</v>
      </c>
      <c r="AD11" s="11" t="str">
        <f>IF(OR($B11="",AD$5=""),"",INDEX(Configuracion!$B$17:$H$20,MATCH($D11,Configuracion!$A$17:$A$20,0),1+MOD(AD$5-Configuracion!$B$8,7)))</f>
        <v>L</v>
      </c>
      <c r="AE11" s="11" t="str">
        <f>IF(OR($B11="",AE$5=""),"",INDEX(Configuracion!$B$17:$H$20,MATCH($D11,Configuracion!$A$17:$A$20,0),1+MOD(AE$5-Configuracion!$B$8,7)))</f>
        <v>M</v>
      </c>
      <c r="AF11" s="11" t="str">
        <f>IF(OR($B11="",AF$5=""),"",INDEX(Configuracion!$B$17:$H$20,MATCH($D11,Configuracion!$A$17:$A$20,0),1+MOD(AF$5-Configuracion!$B$8,7)))</f>
        <v>M</v>
      </c>
      <c r="AG11" s="11" t="str">
        <f>IF(OR($B11="",AG$5=""),"",INDEX(Configuracion!$B$17:$H$20,MATCH($D11,Configuracion!$A$17:$A$20,0),1+MOD(AG$5-Configuracion!$B$8,7)))</f>
        <v>M</v>
      </c>
      <c r="AH11" s="11" t="str">
        <f>IF(OR($B11="",AH$5=""),"",INDEX(Configuracion!$B$17:$H$20,MATCH($D11,Configuracion!$A$17:$A$20,0),1+MOD(AH$5-Configuracion!$B$8,7)))</f>
        <v>M</v>
      </c>
      <c r="AI11" s="11" t="str">
        <f>IF(OR($B11="",AI$5=""),"",INDEX(Configuracion!$B$17:$H$20,MATCH($D11,Configuracion!$A$17:$A$20,0),1+MOD(AI$5-Configuracion!$B$8,7)))</f>
        <v/>
      </c>
      <c r="AJ11" s="15">
        <f t="shared" si="1"/>
        <v>208</v>
      </c>
      <c r="AK11" s="11">
        <f t="shared" si="2"/>
        <v>18</v>
      </c>
      <c r="AL11" s="11">
        <f t="shared" si="3"/>
        <v>8</v>
      </c>
      <c r="AM11" s="11">
        <f t="shared" si="4"/>
        <v>0</v>
      </c>
      <c r="AN11" s="11">
        <f t="shared" si="5"/>
        <v>4</v>
      </c>
    </row>
    <row r="12" spans="1:40" x14ac:dyDescent="0.25">
      <c r="A12" s="15">
        <v>6</v>
      </c>
      <c r="B12" s="6" t="str">
        <f>Configuracion!A30</f>
        <v>Fabio Luna</v>
      </c>
      <c r="C12" s="13" t="str">
        <f>Configuracion!B30</f>
        <v>Montaje</v>
      </c>
      <c r="D12" s="10" t="str">
        <f>Configuracion!C30</f>
        <v>B</v>
      </c>
      <c r="E12" s="11" t="str">
        <f>IF(OR($B12="",E$5=""),"",INDEX(Configuracion!$B$17:$H$20,MATCH($D12,Configuracion!$A$17:$A$20,0),1+MOD(E$5-Configuracion!$B$8,7)))</f>
        <v>T</v>
      </c>
      <c r="F12" s="11" t="str">
        <f>IF(OR($B12="",F$5=""),"",INDEX(Configuracion!$B$17:$H$20,MATCH($D12,Configuracion!$A$17:$A$20,0),1+MOD(F$5-Configuracion!$B$8,7)))</f>
        <v>T</v>
      </c>
      <c r="G12" s="11" t="str">
        <f>IF(OR($B12="",G$5=""),"",INDEX(Configuracion!$B$17:$H$20,MATCH($D12,Configuracion!$A$17:$A$20,0),1+MOD(G$5-Configuracion!$B$8,7)))</f>
        <v>N</v>
      </c>
      <c r="H12" s="11" t="str">
        <f>IF(OR($B12="",H$5=""),"",INDEX(Configuracion!$B$17:$H$20,MATCH($D12,Configuracion!$A$17:$A$20,0),1+MOD(H$5-Configuracion!$B$8,7)))</f>
        <v>N</v>
      </c>
      <c r="I12" s="11" t="str">
        <f>IF(OR($B12="",I$5=""),"",INDEX(Configuracion!$B$17:$H$20,MATCH($D12,Configuracion!$A$17:$A$20,0),1+MOD(I$5-Configuracion!$B$8,7)))</f>
        <v>L</v>
      </c>
      <c r="J12" s="11" t="str">
        <f>IF(OR($B12="",J$5=""),"",INDEX(Configuracion!$B$17:$H$20,MATCH($D12,Configuracion!$A$17:$A$20,0),1+MOD(J$5-Configuracion!$B$8,7)))</f>
        <v>T</v>
      </c>
      <c r="K12" s="11" t="str">
        <f>IF(OR($B12="",K$5=""),"",INDEX(Configuracion!$B$17:$H$20,MATCH($D12,Configuracion!$A$17:$A$20,0),1+MOD(K$5-Configuracion!$B$8,7)))</f>
        <v>T</v>
      </c>
      <c r="L12" s="11" t="str">
        <f>IF(OR($B12="",L$5=""),"",INDEX(Configuracion!$B$17:$H$20,MATCH($D12,Configuracion!$A$17:$A$20,0),1+MOD(L$5-Configuracion!$B$8,7)))</f>
        <v>T</v>
      </c>
      <c r="M12" s="11" t="str">
        <f>IF(OR($B12="",M$5=""),"",INDEX(Configuracion!$B$17:$H$20,MATCH($D12,Configuracion!$A$17:$A$20,0),1+MOD(M$5-Configuracion!$B$8,7)))</f>
        <v>T</v>
      </c>
      <c r="N12" s="11" t="str">
        <f>IF(OR($B12="",N$5=""),"",INDEX(Configuracion!$B$17:$H$20,MATCH($D12,Configuracion!$A$17:$A$20,0),1+MOD(N$5-Configuracion!$B$8,7)))</f>
        <v>N</v>
      </c>
      <c r="O12" s="11" t="str">
        <f>IF(OR($B12="",O$5=""),"",INDEX(Configuracion!$B$17:$H$20,MATCH($D12,Configuracion!$A$17:$A$20,0),1+MOD(O$5-Configuracion!$B$8,7)))</f>
        <v>N</v>
      </c>
      <c r="P12" s="11" t="str">
        <f>IF(OR($B12="",P$5=""),"",INDEX(Configuracion!$B$17:$H$20,MATCH($D12,Configuracion!$A$17:$A$20,0),1+MOD(P$5-Configuracion!$B$8,7)))</f>
        <v>L</v>
      </c>
      <c r="Q12" s="11" t="str">
        <f>IF(OR($B12="",Q$5=""),"",INDEX(Configuracion!$B$17:$H$20,MATCH($D12,Configuracion!$A$17:$A$20,0),1+MOD(Q$5-Configuracion!$B$8,7)))</f>
        <v>T</v>
      </c>
      <c r="R12" s="11" t="str">
        <f>IF(OR($B12="",R$5=""),"",INDEX(Configuracion!$B$17:$H$20,MATCH($D12,Configuracion!$A$17:$A$20,0),1+MOD(R$5-Configuracion!$B$8,7)))</f>
        <v>T</v>
      </c>
      <c r="S12" s="11" t="str">
        <f>IF(OR($B12="",S$5=""),"",INDEX(Configuracion!$B$17:$H$20,MATCH($D12,Configuracion!$A$17:$A$20,0),1+MOD(S$5-Configuracion!$B$8,7)))</f>
        <v>T</v>
      </c>
      <c r="T12" s="11" t="str">
        <f>IF(OR($B12="",T$5=""),"",INDEX(Configuracion!$B$17:$H$20,MATCH($D12,Configuracion!$A$17:$A$20,0),1+MOD(T$5-Configuracion!$B$8,7)))</f>
        <v>T</v>
      </c>
      <c r="U12" s="11" t="str">
        <f>IF(OR($B12="",U$5=""),"",INDEX(Configuracion!$B$17:$H$20,MATCH($D12,Configuracion!$A$17:$A$20,0),1+MOD(U$5-Configuracion!$B$8,7)))</f>
        <v>N</v>
      </c>
      <c r="V12" s="11" t="str">
        <f>IF(OR($B12="",V$5=""),"",INDEX(Configuracion!$B$17:$H$20,MATCH($D12,Configuracion!$A$17:$A$20,0),1+MOD(V$5-Configuracion!$B$8,7)))</f>
        <v>N</v>
      </c>
      <c r="W12" s="11" t="str">
        <f>IF(OR($B12="",W$5=""),"",INDEX(Configuracion!$B$17:$H$20,MATCH($D12,Configuracion!$A$17:$A$20,0),1+MOD(W$5-Configuracion!$B$8,7)))</f>
        <v>L</v>
      </c>
      <c r="X12" s="11" t="str">
        <f>IF(OR($B12="",X$5=""),"",INDEX(Configuracion!$B$17:$H$20,MATCH($D12,Configuracion!$A$17:$A$20,0),1+MOD(X$5-Configuracion!$B$8,7)))</f>
        <v>T</v>
      </c>
      <c r="Y12" s="11" t="str">
        <f>IF(OR($B12="",Y$5=""),"",INDEX(Configuracion!$B$17:$H$20,MATCH($D12,Configuracion!$A$17:$A$20,0),1+MOD(Y$5-Configuracion!$B$8,7)))</f>
        <v>T</v>
      </c>
      <c r="Z12" s="11" t="str">
        <f>IF(OR($B12="",Z$5=""),"",INDEX(Configuracion!$B$17:$H$20,MATCH($D12,Configuracion!$A$17:$A$20,0),1+MOD(Z$5-Configuracion!$B$8,7)))</f>
        <v>T</v>
      </c>
      <c r="AA12" s="11" t="str">
        <f>IF(OR($B12="",AA$5=""),"",INDEX(Configuracion!$B$17:$H$20,MATCH($D12,Configuracion!$A$17:$A$20,0),1+MOD(AA$5-Configuracion!$B$8,7)))</f>
        <v>T</v>
      </c>
      <c r="AB12" s="11" t="str">
        <f>IF(OR($B12="",AB$5=""),"",INDEX(Configuracion!$B$17:$H$20,MATCH($D12,Configuracion!$A$17:$A$20,0),1+MOD(AB$5-Configuracion!$B$8,7)))</f>
        <v>N</v>
      </c>
      <c r="AC12" s="11" t="str">
        <f>IF(OR($B12="",AC$5=""),"",INDEX(Configuracion!$B$17:$H$20,MATCH($D12,Configuracion!$A$17:$A$20,0),1+MOD(AC$5-Configuracion!$B$8,7)))</f>
        <v>N</v>
      </c>
      <c r="AD12" s="11" t="str">
        <f>IF(OR($B12="",AD$5=""),"",INDEX(Configuracion!$B$17:$H$20,MATCH($D12,Configuracion!$A$17:$A$20,0),1+MOD(AD$5-Configuracion!$B$8,7)))</f>
        <v>L</v>
      </c>
      <c r="AE12" s="11" t="str">
        <f>IF(OR($B12="",AE$5=""),"",INDEX(Configuracion!$B$17:$H$20,MATCH($D12,Configuracion!$A$17:$A$20,0),1+MOD(AE$5-Configuracion!$B$8,7)))</f>
        <v>T</v>
      </c>
      <c r="AF12" s="11" t="str">
        <f>IF(OR($B12="",AF$5=""),"",INDEX(Configuracion!$B$17:$H$20,MATCH($D12,Configuracion!$A$17:$A$20,0),1+MOD(AF$5-Configuracion!$B$8,7)))</f>
        <v>T</v>
      </c>
      <c r="AG12" s="11" t="str">
        <f>IF(OR($B12="",AG$5=""),"",INDEX(Configuracion!$B$17:$H$20,MATCH($D12,Configuracion!$A$17:$A$20,0),1+MOD(AG$5-Configuracion!$B$8,7)))</f>
        <v>T</v>
      </c>
      <c r="AH12" s="11" t="str">
        <f>IF(OR($B12="",AH$5=""),"",INDEX(Configuracion!$B$17:$H$20,MATCH($D12,Configuracion!$A$17:$A$20,0),1+MOD(AH$5-Configuracion!$B$8,7)))</f>
        <v>T</v>
      </c>
      <c r="AI12" s="11" t="str">
        <f>IF(OR($B12="",AI$5=""),"",INDEX(Configuracion!$B$17:$H$20,MATCH($D12,Configuracion!$A$17:$A$20,0),1+MOD(AI$5-Configuracion!$B$8,7)))</f>
        <v/>
      </c>
      <c r="AJ12" s="15">
        <f t="shared" si="1"/>
        <v>208</v>
      </c>
      <c r="AK12" s="11">
        <f t="shared" si="2"/>
        <v>0</v>
      </c>
      <c r="AL12" s="11">
        <f t="shared" si="3"/>
        <v>18</v>
      </c>
      <c r="AM12" s="11">
        <f t="shared" si="4"/>
        <v>8</v>
      </c>
      <c r="AN12" s="11">
        <f t="shared" si="5"/>
        <v>4</v>
      </c>
    </row>
    <row r="13" spans="1:40" x14ac:dyDescent="0.25">
      <c r="A13" s="15">
        <v>7</v>
      </c>
      <c r="B13" s="6" t="str">
        <f>Configuracion!A31</f>
        <v>Gala Torres</v>
      </c>
      <c r="C13" s="13" t="str">
        <f>Configuracion!B31</f>
        <v>Sala</v>
      </c>
      <c r="D13" s="10" t="str">
        <f>Configuracion!C31</f>
        <v>C</v>
      </c>
      <c r="E13" s="11" t="str">
        <f>IF(OR($B13="",E$5=""),"",INDEX(Configuracion!$B$17:$H$20,MATCH($D13,Configuracion!$A$17:$A$20,0),1+MOD(E$5-Configuracion!$B$8,7)))</f>
        <v>N</v>
      </c>
      <c r="F13" s="11" t="str">
        <f>IF(OR($B13="",F$5=""),"",INDEX(Configuracion!$B$17:$H$20,MATCH($D13,Configuracion!$A$17:$A$20,0),1+MOD(F$5-Configuracion!$B$8,7)))</f>
        <v>N</v>
      </c>
      <c r="G13" s="11" t="str">
        <f>IF(OR($B13="",G$5=""),"",INDEX(Configuracion!$B$17:$H$20,MATCH($D13,Configuracion!$A$17:$A$20,0),1+MOD(G$5-Configuracion!$B$8,7)))</f>
        <v>L</v>
      </c>
      <c r="H13" s="11" t="str">
        <f>IF(OR($B13="",H$5=""),"",INDEX(Configuracion!$B$17:$H$20,MATCH($D13,Configuracion!$A$17:$A$20,0),1+MOD(H$5-Configuracion!$B$8,7)))</f>
        <v>L</v>
      </c>
      <c r="I13" s="11" t="str">
        <f>IF(OR($B13="",I$5=""),"",INDEX(Configuracion!$B$17:$H$20,MATCH($D13,Configuracion!$A$17:$A$20,0),1+MOD(I$5-Configuracion!$B$8,7)))</f>
        <v>M</v>
      </c>
      <c r="J13" s="11" t="str">
        <f>IF(OR($B13="",J$5=""),"",INDEX(Configuracion!$B$17:$H$20,MATCH($D13,Configuracion!$A$17:$A$20,0),1+MOD(J$5-Configuracion!$B$8,7)))</f>
        <v>N</v>
      </c>
      <c r="K13" s="11" t="str">
        <f>IF(OR($B13="",K$5=""),"",INDEX(Configuracion!$B$17:$H$20,MATCH($D13,Configuracion!$A$17:$A$20,0),1+MOD(K$5-Configuracion!$B$8,7)))</f>
        <v>N</v>
      </c>
      <c r="L13" s="11" t="str">
        <f>IF(OR($B13="",L$5=""),"",INDEX(Configuracion!$B$17:$H$20,MATCH($D13,Configuracion!$A$17:$A$20,0),1+MOD(L$5-Configuracion!$B$8,7)))</f>
        <v>N</v>
      </c>
      <c r="M13" s="11" t="str">
        <f>IF(OR($B13="",M$5=""),"",INDEX(Configuracion!$B$17:$H$20,MATCH($D13,Configuracion!$A$17:$A$20,0),1+MOD(M$5-Configuracion!$B$8,7)))</f>
        <v>N</v>
      </c>
      <c r="N13" s="11" t="str">
        <f>IF(OR($B13="",N$5=""),"",INDEX(Configuracion!$B$17:$H$20,MATCH($D13,Configuracion!$A$17:$A$20,0),1+MOD(N$5-Configuracion!$B$8,7)))</f>
        <v>L</v>
      </c>
      <c r="O13" s="11" t="str">
        <f>IF(OR($B13="",O$5=""),"",INDEX(Configuracion!$B$17:$H$20,MATCH($D13,Configuracion!$A$17:$A$20,0),1+MOD(O$5-Configuracion!$B$8,7)))</f>
        <v>L</v>
      </c>
      <c r="P13" s="11" t="str">
        <f>IF(OR($B13="",P$5=""),"",INDEX(Configuracion!$B$17:$H$20,MATCH($D13,Configuracion!$A$17:$A$20,0),1+MOD(P$5-Configuracion!$B$8,7)))</f>
        <v>M</v>
      </c>
      <c r="Q13" s="11" t="str">
        <f>IF(OR($B13="",Q$5=""),"",INDEX(Configuracion!$B$17:$H$20,MATCH($D13,Configuracion!$A$17:$A$20,0),1+MOD(Q$5-Configuracion!$B$8,7)))</f>
        <v>N</v>
      </c>
      <c r="R13" s="11" t="str">
        <f>IF(OR($B13="",R$5=""),"",INDEX(Configuracion!$B$17:$H$20,MATCH($D13,Configuracion!$A$17:$A$20,0),1+MOD(R$5-Configuracion!$B$8,7)))</f>
        <v>N</v>
      </c>
      <c r="S13" s="11" t="str">
        <f>IF(OR($B13="",S$5=""),"",INDEX(Configuracion!$B$17:$H$20,MATCH($D13,Configuracion!$A$17:$A$20,0),1+MOD(S$5-Configuracion!$B$8,7)))</f>
        <v>N</v>
      </c>
      <c r="T13" s="11" t="str">
        <f>IF(OR($B13="",T$5=""),"",INDEX(Configuracion!$B$17:$H$20,MATCH($D13,Configuracion!$A$17:$A$20,0),1+MOD(T$5-Configuracion!$B$8,7)))</f>
        <v>N</v>
      </c>
      <c r="U13" s="11" t="str">
        <f>IF(OR($B13="",U$5=""),"",INDEX(Configuracion!$B$17:$H$20,MATCH($D13,Configuracion!$A$17:$A$20,0),1+MOD(U$5-Configuracion!$B$8,7)))</f>
        <v>L</v>
      </c>
      <c r="V13" s="11" t="str">
        <f>IF(OR($B13="",V$5=""),"",INDEX(Configuracion!$B$17:$H$20,MATCH($D13,Configuracion!$A$17:$A$20,0),1+MOD(V$5-Configuracion!$B$8,7)))</f>
        <v>L</v>
      </c>
      <c r="W13" s="11" t="str">
        <f>IF(OR($B13="",W$5=""),"",INDEX(Configuracion!$B$17:$H$20,MATCH($D13,Configuracion!$A$17:$A$20,0),1+MOD(W$5-Configuracion!$B$8,7)))</f>
        <v>M</v>
      </c>
      <c r="X13" s="11" t="str">
        <f>IF(OR($B13="",X$5=""),"",INDEX(Configuracion!$B$17:$H$20,MATCH($D13,Configuracion!$A$17:$A$20,0),1+MOD(X$5-Configuracion!$B$8,7)))</f>
        <v>N</v>
      </c>
      <c r="Y13" s="11" t="str">
        <f>IF(OR($B13="",Y$5=""),"",INDEX(Configuracion!$B$17:$H$20,MATCH($D13,Configuracion!$A$17:$A$20,0),1+MOD(Y$5-Configuracion!$B$8,7)))</f>
        <v>N</v>
      </c>
      <c r="Z13" s="11" t="str">
        <f>IF(OR($B13="",Z$5=""),"",INDEX(Configuracion!$B$17:$H$20,MATCH($D13,Configuracion!$A$17:$A$20,0),1+MOD(Z$5-Configuracion!$B$8,7)))</f>
        <v>N</v>
      </c>
      <c r="AA13" s="11" t="str">
        <f>IF(OR($B13="",AA$5=""),"",INDEX(Configuracion!$B$17:$H$20,MATCH($D13,Configuracion!$A$17:$A$20,0),1+MOD(AA$5-Configuracion!$B$8,7)))</f>
        <v>N</v>
      </c>
      <c r="AB13" s="11" t="str">
        <f>IF(OR($B13="",AB$5=""),"",INDEX(Configuracion!$B$17:$H$20,MATCH($D13,Configuracion!$A$17:$A$20,0),1+MOD(AB$5-Configuracion!$B$8,7)))</f>
        <v>L</v>
      </c>
      <c r="AC13" s="11" t="str">
        <f>IF(OR($B13="",AC$5=""),"",INDEX(Configuracion!$B$17:$H$20,MATCH($D13,Configuracion!$A$17:$A$20,0),1+MOD(AC$5-Configuracion!$B$8,7)))</f>
        <v>L</v>
      </c>
      <c r="AD13" s="11" t="str">
        <f>IF(OR($B13="",AD$5=""),"",INDEX(Configuracion!$B$17:$H$20,MATCH($D13,Configuracion!$A$17:$A$20,0),1+MOD(AD$5-Configuracion!$B$8,7)))</f>
        <v>M</v>
      </c>
      <c r="AE13" s="11" t="str">
        <f>IF(OR($B13="",AE$5=""),"",INDEX(Configuracion!$B$17:$H$20,MATCH($D13,Configuracion!$A$17:$A$20,0),1+MOD(AE$5-Configuracion!$B$8,7)))</f>
        <v>N</v>
      </c>
      <c r="AF13" s="11" t="str">
        <f>IF(OR($B13="",AF$5=""),"",INDEX(Configuracion!$B$17:$H$20,MATCH($D13,Configuracion!$A$17:$A$20,0),1+MOD(AF$5-Configuracion!$B$8,7)))</f>
        <v>N</v>
      </c>
      <c r="AG13" s="11" t="str">
        <f>IF(OR($B13="",AG$5=""),"",INDEX(Configuracion!$B$17:$H$20,MATCH($D13,Configuracion!$A$17:$A$20,0),1+MOD(AG$5-Configuracion!$B$8,7)))</f>
        <v>N</v>
      </c>
      <c r="AH13" s="11" t="str">
        <f>IF(OR($B13="",AH$5=""),"",INDEX(Configuracion!$B$17:$H$20,MATCH($D13,Configuracion!$A$17:$A$20,0),1+MOD(AH$5-Configuracion!$B$8,7)))</f>
        <v>N</v>
      </c>
      <c r="AI13" s="11" t="str">
        <f>IF(OR($B13="",AI$5=""),"",INDEX(Configuracion!$B$17:$H$20,MATCH($D13,Configuracion!$A$17:$A$20,0),1+MOD(AI$5-Configuracion!$B$8,7)))</f>
        <v/>
      </c>
      <c r="AJ13" s="15">
        <f t="shared" si="1"/>
        <v>176</v>
      </c>
      <c r="AK13" s="11">
        <f t="shared" si="2"/>
        <v>4</v>
      </c>
      <c r="AL13" s="11">
        <f t="shared" si="3"/>
        <v>0</v>
      </c>
      <c r="AM13" s="11">
        <f t="shared" si="4"/>
        <v>18</v>
      </c>
      <c r="AN13" s="11">
        <f t="shared" si="5"/>
        <v>8</v>
      </c>
    </row>
    <row r="14" spans="1:40" x14ac:dyDescent="0.25">
      <c r="A14" s="15">
        <v>8</v>
      </c>
      <c r="B14" s="6" t="str">
        <f>Configuracion!A32</f>
        <v>Hugo Serra</v>
      </c>
      <c r="C14" s="13" t="str">
        <f>Configuracion!B32</f>
        <v>Técnico</v>
      </c>
      <c r="D14" s="10" t="str">
        <f>Configuracion!C32</f>
        <v>D</v>
      </c>
      <c r="E14" s="11" t="str">
        <f>IF(OR($B14="",E$5=""),"",INDEX(Configuracion!$B$17:$H$20,MATCH($D14,Configuracion!$A$17:$A$20,0),1+MOD(E$5-Configuracion!$B$8,7)))</f>
        <v>M</v>
      </c>
      <c r="F14" s="11" t="str">
        <f>IF(OR($B14="",F$5=""),"",INDEX(Configuracion!$B$17:$H$20,MATCH($D14,Configuracion!$A$17:$A$20,0),1+MOD(F$5-Configuracion!$B$8,7)))</f>
        <v>M</v>
      </c>
      <c r="G14" s="11" t="str">
        <f>IF(OR($B14="",G$5=""),"",INDEX(Configuracion!$B$17:$H$20,MATCH($D14,Configuracion!$A$17:$A$20,0),1+MOD(G$5-Configuracion!$B$8,7)))</f>
        <v>M</v>
      </c>
      <c r="H14" s="11" t="str">
        <f>IF(OR($B14="",H$5=""),"",INDEX(Configuracion!$B$17:$H$20,MATCH($D14,Configuracion!$A$17:$A$20,0),1+MOD(H$5-Configuracion!$B$8,7)))</f>
        <v>T</v>
      </c>
      <c r="I14" s="11" t="str">
        <f>IF(OR($B14="",I$5=""),"",INDEX(Configuracion!$B$17:$H$20,MATCH($D14,Configuracion!$A$17:$A$20,0),1+MOD(I$5-Configuracion!$B$8,7)))</f>
        <v>T</v>
      </c>
      <c r="J14" s="11" t="str">
        <f>IF(OR($B14="",J$5=""),"",INDEX(Configuracion!$B$17:$H$20,MATCH($D14,Configuracion!$A$17:$A$20,0),1+MOD(J$5-Configuracion!$B$8,7)))</f>
        <v>L</v>
      </c>
      <c r="K14" s="11" t="str">
        <f>IF(OR($B14="",K$5=""),"",INDEX(Configuracion!$B$17:$H$20,MATCH($D14,Configuracion!$A$17:$A$20,0),1+MOD(K$5-Configuracion!$B$8,7)))</f>
        <v>L</v>
      </c>
      <c r="L14" s="11" t="str">
        <f>IF(OR($B14="",L$5=""),"",INDEX(Configuracion!$B$17:$H$20,MATCH($D14,Configuracion!$A$17:$A$20,0),1+MOD(L$5-Configuracion!$B$8,7)))</f>
        <v>M</v>
      </c>
      <c r="M14" s="11" t="str">
        <f>IF(OR($B14="",M$5=""),"",INDEX(Configuracion!$B$17:$H$20,MATCH($D14,Configuracion!$A$17:$A$20,0),1+MOD(M$5-Configuracion!$B$8,7)))</f>
        <v>M</v>
      </c>
      <c r="N14" s="11" t="str">
        <f>IF(OR($B14="",N$5=""),"",INDEX(Configuracion!$B$17:$H$20,MATCH($D14,Configuracion!$A$17:$A$20,0),1+MOD(N$5-Configuracion!$B$8,7)))</f>
        <v>M</v>
      </c>
      <c r="O14" s="11" t="str">
        <f>IF(OR($B14="",O$5=""),"",INDEX(Configuracion!$B$17:$H$20,MATCH($D14,Configuracion!$A$17:$A$20,0),1+MOD(O$5-Configuracion!$B$8,7)))</f>
        <v>T</v>
      </c>
      <c r="P14" s="11" t="str">
        <f>IF(OR($B14="",P$5=""),"",INDEX(Configuracion!$B$17:$H$20,MATCH($D14,Configuracion!$A$17:$A$20,0),1+MOD(P$5-Configuracion!$B$8,7)))</f>
        <v>T</v>
      </c>
      <c r="Q14" s="11" t="str">
        <f>IF(OR($B14="",Q$5=""),"",INDEX(Configuracion!$B$17:$H$20,MATCH($D14,Configuracion!$A$17:$A$20,0),1+MOD(Q$5-Configuracion!$B$8,7)))</f>
        <v>L</v>
      </c>
      <c r="R14" s="11" t="str">
        <f>IF(OR($B14="",R$5=""),"",INDEX(Configuracion!$B$17:$H$20,MATCH($D14,Configuracion!$A$17:$A$20,0),1+MOD(R$5-Configuracion!$B$8,7)))</f>
        <v>L</v>
      </c>
      <c r="S14" s="11" t="str">
        <f>IF(OR($B14="",S$5=""),"",INDEX(Configuracion!$B$17:$H$20,MATCH($D14,Configuracion!$A$17:$A$20,0),1+MOD(S$5-Configuracion!$B$8,7)))</f>
        <v>M</v>
      </c>
      <c r="T14" s="11" t="str">
        <f>IF(OR($B14="",T$5=""),"",INDEX(Configuracion!$B$17:$H$20,MATCH($D14,Configuracion!$A$17:$A$20,0),1+MOD(T$5-Configuracion!$B$8,7)))</f>
        <v>M</v>
      </c>
      <c r="U14" s="11" t="str">
        <f>IF(OR($B14="",U$5=""),"",INDEX(Configuracion!$B$17:$H$20,MATCH($D14,Configuracion!$A$17:$A$20,0),1+MOD(U$5-Configuracion!$B$8,7)))</f>
        <v>M</v>
      </c>
      <c r="V14" s="11" t="str">
        <f>IF(OR($B14="",V$5=""),"",INDEX(Configuracion!$B$17:$H$20,MATCH($D14,Configuracion!$A$17:$A$20,0),1+MOD(V$5-Configuracion!$B$8,7)))</f>
        <v>T</v>
      </c>
      <c r="W14" s="11" t="str">
        <f>IF(OR($B14="",W$5=""),"",INDEX(Configuracion!$B$17:$H$20,MATCH($D14,Configuracion!$A$17:$A$20,0),1+MOD(W$5-Configuracion!$B$8,7)))</f>
        <v>T</v>
      </c>
      <c r="X14" s="11" t="str">
        <f>IF(OR($B14="",X$5=""),"",INDEX(Configuracion!$B$17:$H$20,MATCH($D14,Configuracion!$A$17:$A$20,0),1+MOD(X$5-Configuracion!$B$8,7)))</f>
        <v>L</v>
      </c>
      <c r="Y14" s="11" t="str">
        <f>IF(OR($B14="",Y$5=""),"",INDEX(Configuracion!$B$17:$H$20,MATCH($D14,Configuracion!$A$17:$A$20,0),1+MOD(Y$5-Configuracion!$B$8,7)))</f>
        <v>L</v>
      </c>
      <c r="Z14" s="11" t="str">
        <f>IF(OR($B14="",Z$5=""),"",INDEX(Configuracion!$B$17:$H$20,MATCH($D14,Configuracion!$A$17:$A$20,0),1+MOD(Z$5-Configuracion!$B$8,7)))</f>
        <v>M</v>
      </c>
      <c r="AA14" s="11" t="str">
        <f>IF(OR($B14="",AA$5=""),"",INDEX(Configuracion!$B$17:$H$20,MATCH($D14,Configuracion!$A$17:$A$20,0),1+MOD(AA$5-Configuracion!$B$8,7)))</f>
        <v>M</v>
      </c>
      <c r="AB14" s="11" t="str">
        <f>IF(OR($B14="",AB$5=""),"",INDEX(Configuracion!$B$17:$H$20,MATCH($D14,Configuracion!$A$17:$A$20,0),1+MOD(AB$5-Configuracion!$B$8,7)))</f>
        <v>M</v>
      </c>
      <c r="AC14" s="11" t="str">
        <f>IF(OR($B14="",AC$5=""),"",INDEX(Configuracion!$B$17:$H$20,MATCH($D14,Configuracion!$A$17:$A$20,0),1+MOD(AC$5-Configuracion!$B$8,7)))</f>
        <v>T</v>
      </c>
      <c r="AD14" s="11" t="str">
        <f>IF(OR($B14="",AD$5=""),"",INDEX(Configuracion!$B$17:$H$20,MATCH($D14,Configuracion!$A$17:$A$20,0),1+MOD(AD$5-Configuracion!$B$8,7)))</f>
        <v>T</v>
      </c>
      <c r="AE14" s="11" t="str">
        <f>IF(OR($B14="",AE$5=""),"",INDEX(Configuracion!$B$17:$H$20,MATCH($D14,Configuracion!$A$17:$A$20,0),1+MOD(AE$5-Configuracion!$B$8,7)))</f>
        <v>L</v>
      </c>
      <c r="AF14" s="11" t="str">
        <f>IF(OR($B14="",AF$5=""),"",INDEX(Configuracion!$B$17:$H$20,MATCH($D14,Configuracion!$A$17:$A$20,0),1+MOD(AF$5-Configuracion!$B$8,7)))</f>
        <v>L</v>
      </c>
      <c r="AG14" s="11" t="str">
        <f>IF(OR($B14="",AG$5=""),"",INDEX(Configuracion!$B$17:$H$20,MATCH($D14,Configuracion!$A$17:$A$20,0),1+MOD(AG$5-Configuracion!$B$8,7)))</f>
        <v>M</v>
      </c>
      <c r="AH14" s="11" t="str">
        <f>IF(OR($B14="",AH$5=""),"",INDEX(Configuracion!$B$17:$H$20,MATCH($D14,Configuracion!$A$17:$A$20,0),1+MOD(AH$5-Configuracion!$B$8,7)))</f>
        <v>M</v>
      </c>
      <c r="AI14" s="11" t="str">
        <f>IF(OR($B14="",AI$5=""),"",INDEX(Configuracion!$B$17:$H$20,MATCH($D14,Configuracion!$A$17:$A$20,0),1+MOD(AI$5-Configuracion!$B$8,7)))</f>
        <v/>
      </c>
      <c r="AJ14" s="15">
        <f t="shared" si="1"/>
        <v>176</v>
      </c>
      <c r="AK14" s="11">
        <f t="shared" si="2"/>
        <v>14</v>
      </c>
      <c r="AL14" s="11">
        <f t="shared" si="3"/>
        <v>8</v>
      </c>
      <c r="AM14" s="11">
        <f t="shared" si="4"/>
        <v>0</v>
      </c>
      <c r="AN14" s="11">
        <f t="shared" si="5"/>
        <v>8</v>
      </c>
    </row>
    <row r="16" spans="1:40" ht="15" customHeight="1" x14ac:dyDescent="0.25">
      <c r="A16" s="30" t="s">
        <v>72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</row>
    <row r="17" spans="1:35" x14ac:dyDescent="0.25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</row>
    <row r="18" spans="1:35" x14ac:dyDescent="0.25">
      <c r="A18" s="31" t="s">
        <v>73</v>
      </c>
      <c r="B18" s="32"/>
      <c r="C18" s="32"/>
      <c r="D18" s="33"/>
      <c r="E18" s="11">
        <f t="shared" ref="E18:AI18" si="6">IF(E$5="","",COUNTIF(E$7:E$14,"M"))</f>
        <v>4</v>
      </c>
      <c r="F18" s="11">
        <f t="shared" si="6"/>
        <v>4</v>
      </c>
      <c r="G18" s="11">
        <f t="shared" si="6"/>
        <v>2</v>
      </c>
      <c r="H18" s="11">
        <f t="shared" si="6"/>
        <v>0</v>
      </c>
      <c r="I18" s="11">
        <f t="shared" si="6"/>
        <v>2</v>
      </c>
      <c r="J18" s="11">
        <f t="shared" si="6"/>
        <v>2</v>
      </c>
      <c r="K18" s="11">
        <f t="shared" si="6"/>
        <v>2</v>
      </c>
      <c r="L18" s="11">
        <f t="shared" si="6"/>
        <v>4</v>
      </c>
      <c r="M18" s="11">
        <f t="shared" si="6"/>
        <v>4</v>
      </c>
      <c r="N18" s="11">
        <f t="shared" si="6"/>
        <v>2</v>
      </c>
      <c r="O18" s="11">
        <f t="shared" si="6"/>
        <v>0</v>
      </c>
      <c r="P18" s="11">
        <f t="shared" si="6"/>
        <v>2</v>
      </c>
      <c r="Q18" s="11">
        <f t="shared" si="6"/>
        <v>2</v>
      </c>
      <c r="R18" s="11">
        <f t="shared" si="6"/>
        <v>2</v>
      </c>
      <c r="S18" s="11">
        <f t="shared" si="6"/>
        <v>4</v>
      </c>
      <c r="T18" s="11">
        <f t="shared" si="6"/>
        <v>4</v>
      </c>
      <c r="U18" s="11">
        <f t="shared" si="6"/>
        <v>2</v>
      </c>
      <c r="V18" s="11">
        <f t="shared" si="6"/>
        <v>0</v>
      </c>
      <c r="W18" s="11">
        <f t="shared" si="6"/>
        <v>2</v>
      </c>
      <c r="X18" s="11">
        <f t="shared" si="6"/>
        <v>2</v>
      </c>
      <c r="Y18" s="11">
        <f t="shared" si="6"/>
        <v>2</v>
      </c>
      <c r="Z18" s="11">
        <f t="shared" si="6"/>
        <v>4</v>
      </c>
      <c r="AA18" s="11">
        <f t="shared" si="6"/>
        <v>4</v>
      </c>
      <c r="AB18" s="11">
        <f t="shared" si="6"/>
        <v>2</v>
      </c>
      <c r="AC18" s="11">
        <f t="shared" si="6"/>
        <v>0</v>
      </c>
      <c r="AD18" s="11">
        <f t="shared" si="6"/>
        <v>2</v>
      </c>
      <c r="AE18" s="11">
        <f t="shared" si="6"/>
        <v>2</v>
      </c>
      <c r="AF18" s="11">
        <f t="shared" si="6"/>
        <v>2</v>
      </c>
      <c r="AG18" s="11">
        <f t="shared" si="6"/>
        <v>4</v>
      </c>
      <c r="AH18" s="11">
        <f t="shared" si="6"/>
        <v>4</v>
      </c>
      <c r="AI18" s="11" t="str">
        <f t="shared" si="6"/>
        <v/>
      </c>
    </row>
    <row r="19" spans="1:35" x14ac:dyDescent="0.25">
      <c r="A19" s="31" t="s">
        <v>74</v>
      </c>
      <c r="B19" s="32"/>
      <c r="C19" s="32"/>
      <c r="D19" s="33"/>
      <c r="E19" s="11">
        <f t="shared" ref="E19:AI19" si="7">IF(E$5="","",COUNTIF(E$7:E$14,"T"))</f>
        <v>2</v>
      </c>
      <c r="F19" s="11">
        <f t="shared" si="7"/>
        <v>2</v>
      </c>
      <c r="G19" s="11">
        <f t="shared" si="7"/>
        <v>2</v>
      </c>
      <c r="H19" s="11">
        <f t="shared" si="7"/>
        <v>4</v>
      </c>
      <c r="I19" s="11">
        <f t="shared" si="7"/>
        <v>2</v>
      </c>
      <c r="J19" s="11">
        <f t="shared" si="7"/>
        <v>2</v>
      </c>
      <c r="K19" s="11">
        <f t="shared" si="7"/>
        <v>2</v>
      </c>
      <c r="L19" s="11">
        <f t="shared" si="7"/>
        <v>2</v>
      </c>
      <c r="M19" s="11">
        <f t="shared" si="7"/>
        <v>2</v>
      </c>
      <c r="N19" s="11">
        <f t="shared" si="7"/>
        <v>2</v>
      </c>
      <c r="O19" s="11">
        <f t="shared" si="7"/>
        <v>4</v>
      </c>
      <c r="P19" s="11">
        <f t="shared" si="7"/>
        <v>2</v>
      </c>
      <c r="Q19" s="11">
        <f t="shared" si="7"/>
        <v>2</v>
      </c>
      <c r="R19" s="11">
        <f t="shared" si="7"/>
        <v>2</v>
      </c>
      <c r="S19" s="11">
        <f t="shared" si="7"/>
        <v>2</v>
      </c>
      <c r="T19" s="11">
        <f t="shared" si="7"/>
        <v>2</v>
      </c>
      <c r="U19" s="11">
        <f t="shared" si="7"/>
        <v>2</v>
      </c>
      <c r="V19" s="11">
        <f t="shared" si="7"/>
        <v>4</v>
      </c>
      <c r="W19" s="11">
        <f t="shared" si="7"/>
        <v>2</v>
      </c>
      <c r="X19" s="11">
        <f t="shared" si="7"/>
        <v>2</v>
      </c>
      <c r="Y19" s="11">
        <f t="shared" si="7"/>
        <v>2</v>
      </c>
      <c r="Z19" s="11">
        <f t="shared" si="7"/>
        <v>2</v>
      </c>
      <c r="AA19" s="11">
        <f t="shared" si="7"/>
        <v>2</v>
      </c>
      <c r="AB19" s="11">
        <f t="shared" si="7"/>
        <v>2</v>
      </c>
      <c r="AC19" s="11">
        <f t="shared" si="7"/>
        <v>4</v>
      </c>
      <c r="AD19" s="11">
        <f t="shared" si="7"/>
        <v>2</v>
      </c>
      <c r="AE19" s="11">
        <f t="shared" si="7"/>
        <v>2</v>
      </c>
      <c r="AF19" s="11">
        <f t="shared" si="7"/>
        <v>2</v>
      </c>
      <c r="AG19" s="11">
        <f t="shared" si="7"/>
        <v>2</v>
      </c>
      <c r="AH19" s="11">
        <f t="shared" si="7"/>
        <v>2</v>
      </c>
      <c r="AI19" s="11" t="str">
        <f t="shared" si="7"/>
        <v/>
      </c>
    </row>
    <row r="20" spans="1:35" x14ac:dyDescent="0.25">
      <c r="A20" s="31" t="s">
        <v>75</v>
      </c>
      <c r="B20" s="32"/>
      <c r="C20" s="32"/>
      <c r="D20" s="33"/>
      <c r="E20" s="11">
        <f t="shared" ref="E20:AI20" si="8">IF(E$5="","",COUNTIF(E$7:E$14,"N"))</f>
        <v>2</v>
      </c>
      <c r="F20" s="11">
        <f t="shared" si="8"/>
        <v>2</v>
      </c>
      <c r="G20" s="11">
        <f t="shared" si="8"/>
        <v>2</v>
      </c>
      <c r="H20" s="11">
        <f t="shared" si="8"/>
        <v>2</v>
      </c>
      <c r="I20" s="11">
        <f t="shared" si="8"/>
        <v>0</v>
      </c>
      <c r="J20" s="11">
        <f t="shared" si="8"/>
        <v>2</v>
      </c>
      <c r="K20" s="11">
        <f t="shared" si="8"/>
        <v>2</v>
      </c>
      <c r="L20" s="11">
        <f t="shared" si="8"/>
        <v>2</v>
      </c>
      <c r="M20" s="11">
        <f t="shared" si="8"/>
        <v>2</v>
      </c>
      <c r="N20" s="11">
        <f t="shared" si="8"/>
        <v>2</v>
      </c>
      <c r="O20" s="11">
        <f t="shared" si="8"/>
        <v>2</v>
      </c>
      <c r="P20" s="11">
        <f t="shared" si="8"/>
        <v>0</v>
      </c>
      <c r="Q20" s="11">
        <f t="shared" si="8"/>
        <v>2</v>
      </c>
      <c r="R20" s="11">
        <f t="shared" si="8"/>
        <v>2</v>
      </c>
      <c r="S20" s="11">
        <f t="shared" si="8"/>
        <v>2</v>
      </c>
      <c r="T20" s="11">
        <f t="shared" si="8"/>
        <v>2</v>
      </c>
      <c r="U20" s="11">
        <f t="shared" si="8"/>
        <v>2</v>
      </c>
      <c r="V20" s="11">
        <f t="shared" si="8"/>
        <v>2</v>
      </c>
      <c r="W20" s="11">
        <f t="shared" si="8"/>
        <v>0</v>
      </c>
      <c r="X20" s="11">
        <f t="shared" si="8"/>
        <v>2</v>
      </c>
      <c r="Y20" s="11">
        <f t="shared" si="8"/>
        <v>2</v>
      </c>
      <c r="Z20" s="11">
        <f t="shared" si="8"/>
        <v>2</v>
      </c>
      <c r="AA20" s="11">
        <f t="shared" si="8"/>
        <v>2</v>
      </c>
      <c r="AB20" s="11">
        <f t="shared" si="8"/>
        <v>2</v>
      </c>
      <c r="AC20" s="11">
        <f t="shared" si="8"/>
        <v>2</v>
      </c>
      <c r="AD20" s="11">
        <f t="shared" si="8"/>
        <v>0</v>
      </c>
      <c r="AE20" s="11">
        <f t="shared" si="8"/>
        <v>2</v>
      </c>
      <c r="AF20" s="11">
        <f t="shared" si="8"/>
        <v>2</v>
      </c>
      <c r="AG20" s="11">
        <f t="shared" si="8"/>
        <v>2</v>
      </c>
      <c r="AH20" s="11">
        <f t="shared" si="8"/>
        <v>2</v>
      </c>
      <c r="AI20" s="11" t="str">
        <f t="shared" si="8"/>
        <v/>
      </c>
    </row>
    <row r="21" spans="1:35" x14ac:dyDescent="0.25">
      <c r="A21" s="31" t="s">
        <v>76</v>
      </c>
      <c r="B21" s="32"/>
      <c r="C21" s="32"/>
      <c r="D21" s="33"/>
      <c r="E21" s="11">
        <f t="shared" ref="E21:AI21" si="9">IF(E$5="","",COUNTIF(E$7:E$14,"L"))</f>
        <v>0</v>
      </c>
      <c r="F21" s="11">
        <f t="shared" si="9"/>
        <v>0</v>
      </c>
      <c r="G21" s="11">
        <f t="shared" si="9"/>
        <v>2</v>
      </c>
      <c r="H21" s="11">
        <f t="shared" si="9"/>
        <v>2</v>
      </c>
      <c r="I21" s="11">
        <f t="shared" si="9"/>
        <v>4</v>
      </c>
      <c r="J21" s="11">
        <f t="shared" si="9"/>
        <v>2</v>
      </c>
      <c r="K21" s="11">
        <f t="shared" si="9"/>
        <v>2</v>
      </c>
      <c r="L21" s="11">
        <f t="shared" si="9"/>
        <v>0</v>
      </c>
      <c r="M21" s="11">
        <f t="shared" si="9"/>
        <v>0</v>
      </c>
      <c r="N21" s="11">
        <f t="shared" si="9"/>
        <v>2</v>
      </c>
      <c r="O21" s="11">
        <f t="shared" si="9"/>
        <v>2</v>
      </c>
      <c r="P21" s="11">
        <f t="shared" si="9"/>
        <v>4</v>
      </c>
      <c r="Q21" s="11">
        <f t="shared" si="9"/>
        <v>2</v>
      </c>
      <c r="R21" s="11">
        <f t="shared" si="9"/>
        <v>2</v>
      </c>
      <c r="S21" s="11">
        <f t="shared" si="9"/>
        <v>0</v>
      </c>
      <c r="T21" s="11">
        <f t="shared" si="9"/>
        <v>0</v>
      </c>
      <c r="U21" s="11">
        <f t="shared" si="9"/>
        <v>2</v>
      </c>
      <c r="V21" s="11">
        <f t="shared" si="9"/>
        <v>2</v>
      </c>
      <c r="W21" s="11">
        <f t="shared" si="9"/>
        <v>4</v>
      </c>
      <c r="X21" s="11">
        <f t="shared" si="9"/>
        <v>2</v>
      </c>
      <c r="Y21" s="11">
        <f t="shared" si="9"/>
        <v>2</v>
      </c>
      <c r="Z21" s="11">
        <f t="shared" si="9"/>
        <v>0</v>
      </c>
      <c r="AA21" s="11">
        <f t="shared" si="9"/>
        <v>0</v>
      </c>
      <c r="AB21" s="11">
        <f t="shared" si="9"/>
        <v>2</v>
      </c>
      <c r="AC21" s="11">
        <f t="shared" si="9"/>
        <v>2</v>
      </c>
      <c r="AD21" s="11">
        <f t="shared" si="9"/>
        <v>4</v>
      </c>
      <c r="AE21" s="11">
        <f t="shared" si="9"/>
        <v>2</v>
      </c>
      <c r="AF21" s="11">
        <f t="shared" si="9"/>
        <v>2</v>
      </c>
      <c r="AG21" s="11">
        <f t="shared" si="9"/>
        <v>0</v>
      </c>
      <c r="AH21" s="11">
        <f t="shared" si="9"/>
        <v>0</v>
      </c>
      <c r="AI21" s="11" t="str">
        <f t="shared" si="9"/>
        <v/>
      </c>
    </row>
  </sheetData>
  <mergeCells count="16">
    <mergeCell ref="A20:D20"/>
    <mergeCell ref="A21:D21"/>
    <mergeCell ref="A16:AI17"/>
    <mergeCell ref="A18:D18"/>
    <mergeCell ref="A19:D19"/>
    <mergeCell ref="A1:AN1"/>
    <mergeCell ref="A2:AN2"/>
    <mergeCell ref="E4:F4"/>
    <mergeCell ref="J4:K4"/>
    <mergeCell ref="G4:I4"/>
    <mergeCell ref="L4:M4"/>
    <mergeCell ref="N4:O4"/>
    <mergeCell ref="P4:Q4"/>
    <mergeCell ref="R4:S4"/>
    <mergeCell ref="T4:U4"/>
    <mergeCell ref="B4:C4"/>
  </mergeCells>
  <conditionalFormatting sqref="E7:AI14">
    <cfRule type="cellIs" dxfId="3" priority="2" operator="equal">
      <formula>"M"</formula>
    </cfRule>
    <cfRule type="cellIs" dxfId="2" priority="3" operator="equal">
      <formula>"T"</formula>
    </cfRule>
    <cfRule type="cellIs" dxfId="1" priority="4" operator="equal">
      <formula>"N"</formula>
    </cfRule>
    <cfRule type="cellIs" dxfId="0" priority="5" operator="equal">
      <formula>"L"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Configuracion</vt:lpstr>
      <vt:lpstr>Cuadrante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2026-03-16T10:16:06Z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2026-03-16T10:08:18Z</dcterms:created>
  <dc:creator>openpyxl</dc:creator>
  <dc:description/>
  <dc:language>en-US</dc:language>
  <cp:lastModifiedBy/>
  <dcterms:modified xsi:type="dcterms:W3CDTF">2026-03-16T10:08:18Z</dcterms:modified>
  <cp:revision>0</cp:revision>
  <dc:subject/>
  <dc:title/>
</cp:coreProperties>
</file>