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rta de portes\"/>
    </mc:Choice>
  </mc:AlternateContent>
  <xr:revisionPtr revIDLastSave="0" documentId="13_ncr:1_{B2D827AB-2CD0-41F3-95EA-660CD89CEA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rta de porte" sheetId="1" r:id="rId1"/>
  </sheets>
  <definedNames>
    <definedName name="_xlnm.Print_Area" localSheetId="0">'Carta de porte'!$A$1:$N$50</definedName>
    <definedName name="_xlnm.Print_Titles" localSheetId="0">'Carta de porte'!$1:$24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G41" i="1"/>
  <c r="C41" i="1"/>
  <c r="G40" i="1"/>
  <c r="G39" i="1"/>
  <c r="G38" i="1"/>
  <c r="G37" i="1"/>
  <c r="M33" i="1"/>
  <c r="I33" i="1"/>
  <c r="D33" i="1"/>
  <c r="H32" i="1"/>
  <c r="F32" i="1"/>
  <c r="H31" i="1"/>
  <c r="F31" i="1"/>
  <c r="F33" i="1" s="1"/>
  <c r="H30" i="1"/>
  <c r="F30" i="1"/>
  <c r="H29" i="1"/>
  <c r="F29" i="1"/>
  <c r="H28" i="1"/>
  <c r="F28" i="1"/>
  <c r="H27" i="1"/>
  <c r="F27" i="1"/>
  <c r="H26" i="1"/>
  <c r="F26" i="1"/>
  <c r="H25" i="1"/>
  <c r="H33" i="1" s="1"/>
  <c r="F25" i="1"/>
  <c r="G42" i="1" s="1"/>
  <c r="J7" i="1"/>
  <c r="N6" i="1"/>
  <c r="J5" i="1"/>
  <c r="G43" i="1" l="1"/>
  <c r="N7" i="1" s="1"/>
  <c r="N5" i="1"/>
  <c r="J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Nacional si origen y destino están en el mismo país; internacional si cruza frontera.</t>
        </r>
      </text>
    </comment>
    <comment ref="G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Porte pagado: lo asume el remitente. Porte debido: lo asume el destinatario.</t>
        </r>
      </text>
    </comment>
    <comment ref="J23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Indique 'Sí' solo si la mercancía requiere información ADR/UN.</t>
        </r>
      </text>
    </comment>
    <comment ref="G43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Este estado se activa cuando los campos obligatorios y controles básicos están completos.</t>
        </r>
      </text>
    </comment>
  </commentList>
</comments>
</file>

<file path=xl/sharedStrings.xml><?xml version="1.0" encoding="utf-8"?>
<sst xmlns="http://schemas.openxmlformats.org/spreadsheetml/2006/main" count="145" uniqueCount="128">
  <si>
    <t>Rellena las celdas en azul. Los totales y controles en negro se actualizan automáticamente.</t>
  </si>
  <si>
    <t>Datos del documento</t>
  </si>
  <si>
    <t>Resumen automático</t>
  </si>
  <si>
    <t>N.º documento</t>
  </si>
  <si>
    <t>CP-2026-0415</t>
  </si>
  <si>
    <t>Fecha emisión</t>
  </si>
  <si>
    <t>Total bultos</t>
  </si>
  <si>
    <t>Peso total kg</t>
  </si>
  <si>
    <t>Alcance</t>
  </si>
  <si>
    <t>Internacional</t>
  </si>
  <si>
    <t>Forma de pago</t>
  </si>
  <si>
    <t>Porte pagado</t>
  </si>
  <si>
    <t>Volumen total m³</t>
  </si>
  <si>
    <t>Importe total</t>
  </si>
  <si>
    <t>Moneda</t>
  </si>
  <si>
    <t>EUR</t>
  </si>
  <si>
    <t>Estado</t>
  </si>
  <si>
    <t>Confirmado</t>
  </si>
  <si>
    <t>Preparación</t>
  </si>
  <si>
    <t>Impresión</t>
  </si>
  <si>
    <t>Remitente / expedidor</t>
  </si>
  <si>
    <t>Destinatario / entrega</t>
  </si>
  <si>
    <t>Empresa / razón social</t>
  </si>
  <si>
    <t>Lúmina Eventos S.L.</t>
  </si>
  <si>
    <t>Studio Rivage SAS</t>
  </si>
  <si>
    <t>NIF/CIF</t>
  </si>
  <si>
    <t>B-50988741</t>
  </si>
  <si>
    <t>NIF/VAT</t>
  </si>
  <si>
    <t>FR 44 892 173 501</t>
  </si>
  <si>
    <t>Dirección</t>
  </si>
  <si>
    <t>Calle de la Imagen 14, Plataforma Plaza</t>
  </si>
  <si>
    <t>Quai de Bacalan 12</t>
  </si>
  <si>
    <t>Ciudad / CP</t>
  </si>
  <si>
    <t>50197 Zaragoza</t>
  </si>
  <si>
    <t>33300 Bordeaux</t>
  </si>
  <si>
    <t>País</t>
  </si>
  <si>
    <t>España</t>
  </si>
  <si>
    <t>Francia</t>
  </si>
  <si>
    <t>Tel / email</t>
  </si>
  <si>
    <t>+34 976 555 120 · operaciones@luminaeventos.es</t>
  </si>
  <si>
    <t>+33 5 56 81 44 20 · logistique@studiorivage.fr</t>
  </si>
  <si>
    <t>Transportista</t>
  </si>
  <si>
    <t>Operación</t>
  </si>
  <si>
    <t>Empresa</t>
  </si>
  <si>
    <t>Ruta Norte Logistics S.L.</t>
  </si>
  <si>
    <t>Fecha/hora carga</t>
  </si>
  <si>
    <t>B-99341028</t>
  </si>
  <si>
    <t>Fecha/hora entrega</t>
  </si>
  <si>
    <t>Conductor</t>
  </si>
  <si>
    <t>Adrián Velasco</t>
  </si>
  <si>
    <t>Lugar de carga</t>
  </si>
  <si>
    <t>Zaragoza - Plataforma Plaza, muelle 6</t>
  </si>
  <si>
    <t>Matrícula tractora</t>
  </si>
  <si>
    <t>6294 MLP</t>
  </si>
  <si>
    <t>Lugar de entrega</t>
  </si>
  <si>
    <t>Bordeaux - Quai de Bacalan 12, acceso logístico</t>
  </si>
  <si>
    <t>Matrícula remolque</t>
  </si>
  <si>
    <t>R-1847-BBC</t>
  </si>
  <si>
    <t>Distancia km</t>
  </si>
  <si>
    <t>Servicio</t>
  </si>
  <si>
    <t>Completo</t>
  </si>
  <si>
    <t>+34 976 608 222 · trafico@rutanorte.es</t>
  </si>
  <si>
    <t>ADR</t>
  </si>
  <si>
    <t>No</t>
  </si>
  <si>
    <t>Docs adj.</t>
  </si>
  <si>
    <t>Packing list + manual de montaje</t>
  </si>
  <si>
    <t>Ref. carga</t>
  </si>
  <si>
    <t>Descripción</t>
  </si>
  <si>
    <t>Embalaje</t>
  </si>
  <si>
    <t>Bultos</t>
  </si>
  <si>
    <t>Peso unit. kg</t>
  </si>
  <si>
    <t>Peso bruto kg</t>
  </si>
  <si>
    <t>Vol. unit. m³</t>
  </si>
  <si>
    <t>Vol. total m³</t>
  </si>
  <si>
    <t>Palets</t>
  </si>
  <si>
    <t>Doc. adjunto</t>
  </si>
  <si>
    <t>ADR/UN</t>
  </si>
  <si>
    <t>Temp.</t>
  </si>
  <si>
    <t>Valor decl. €</t>
  </si>
  <si>
    <t>Observ.</t>
  </si>
  <si>
    <t>LED-01</t>
  </si>
  <si>
    <t>Pantallas LED modulares P2.6 en flight case</t>
  </si>
  <si>
    <t>Flight case</t>
  </si>
  <si>
    <t>Packing list</t>
  </si>
  <si>
    <t/>
  </si>
  <si>
    <t>Ambiente</t>
  </si>
  <si>
    <t>Frágil. Transportar en vertical.</t>
  </si>
  <si>
    <t>TRUSS-02</t>
  </si>
  <si>
    <t>Truss de aluminio 290 mm (tramos de 3 m)</t>
  </si>
  <si>
    <t>Lote flejado</t>
  </si>
  <si>
    <t>No apilar sobre cableado.</t>
  </si>
  <si>
    <t>CTRL-03</t>
  </si>
  <si>
    <t>Rack de control de vídeo y procesado</t>
  </si>
  <si>
    <t>Rack</t>
  </si>
  <si>
    <t>Manual técnico</t>
  </si>
  <si>
    <t>Mantener seco y sin golpes.</t>
  </si>
  <si>
    <t>CBL-04</t>
  </si>
  <si>
    <t>Troncales de potencia y datos por zonas</t>
  </si>
  <si>
    <t>Caja</t>
  </si>
  <si>
    <t>Relación de bultos</t>
  </si>
  <si>
    <t>Etiquetado por sector del montaje.</t>
  </si>
  <si>
    <t>Totales</t>
  </si>
  <si>
    <t>Costes del porte</t>
  </si>
  <si>
    <t>Controles</t>
  </si>
  <si>
    <t>Observaciones e instrucciones</t>
  </si>
  <si>
    <t>Base porte</t>
  </si>
  <si>
    <t>Campos obligatorios</t>
  </si>
  <si>
    <t>1) Verificar el recuento con el packing list antes de cerrar el semirremolque.
2) Descarga coordinada a las 10:00 h con acceso por muelle lateral.
3) No apoyar otros bultos sobre las pantallas LED ni sobre el rack de control.
4) Confirmar entrega firmada y devolver copia digital el mismo día.</t>
  </si>
  <si>
    <t>Recargo combustible</t>
  </si>
  <si>
    <t>% completado</t>
  </si>
  <si>
    <t>Peajes y extras</t>
  </si>
  <si>
    <t>Fechas</t>
  </si>
  <si>
    <t>Seguro / gestión</t>
  </si>
  <si>
    <t>Total</t>
  </si>
  <si>
    <t>Coste por kg</t>
  </si>
  <si>
    <t>Peso declarado</t>
  </si>
  <si>
    <t>Coste por km</t>
  </si>
  <si>
    <t>Estado impresión</t>
  </si>
  <si>
    <t>Expedidor / remitente</t>
  </si>
  <si>
    <t>Destinatario</t>
  </si>
  <si>
    <t>Nombre:
Marta Aguirre
Responsable de logística</t>
  </si>
  <si>
    <t>Nombre:
Adrián Velasco
Conductor</t>
  </si>
  <si>
    <t>Nombre:
Élodie Martin
Coordinación técnica</t>
  </si>
  <si>
    <t>Firma y sello</t>
  </si>
  <si>
    <t>Firma del transportista</t>
  </si>
  <si>
    <t>Firma y recepción</t>
  </si>
  <si>
    <t>Ejemplo cumplimentado con datos ficticios para mostrar el funcionamiento de la hoja.</t>
  </si>
  <si>
    <t>Carta de 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</si>
</sst>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"/>
    <numFmt numFmtId="165" formatCode="\€\ #,##0.00"/>
    <numFmt numFmtId="166" formatCode="dd/mm/yyyy\ hh:mm"/>
    <numFmt numFmtId="167" formatCode="\€\ #,##0.000"/>
  </numFmts>
  <fonts count="11" x14ac:knownFonts="1">
    <font>
      <sz val="11"/>
      <color theme="1"/>
      <name val="Calibri"/>
      <family val="2"/>
      <scheme val="minor"/>
    </font>
    <font>
      <i/>
      <sz val="9"/>
      <color rgb="FF1F2937"/>
      <name val="Calibri"/>
    </font>
    <font>
      <b/>
      <sz val="11"/>
      <color rgb="FFFFFFFF"/>
      <name val="Calibri"/>
    </font>
    <font>
      <b/>
      <sz val="9"/>
      <color rgb="FF666666"/>
      <name val="Calibri"/>
    </font>
    <font>
      <sz val="10"/>
      <color rgb="FF0000FF"/>
      <name val="Calibri"/>
    </font>
    <font>
      <b/>
      <sz val="10"/>
      <color rgb="FF000000"/>
      <name val="Calibri"/>
    </font>
    <font>
      <b/>
      <sz val="9"/>
      <color rgb="FFFFFFFF"/>
      <name val="Calibri"/>
    </font>
    <font>
      <sz val="10"/>
      <color rgb="FF000000"/>
      <name val="Calibri"/>
    </font>
    <font>
      <sz val="9"/>
      <color rgb="FF444444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8F4FB"/>
      </patternFill>
    </fill>
    <fill>
      <patternFill patternType="solid">
        <fgColor rgb="FFEAF2FF"/>
      </patternFill>
    </fill>
    <fill>
      <patternFill patternType="solid">
        <fgColor rgb="FFE6FFFB"/>
      </patternFill>
    </fill>
    <fill>
      <patternFill patternType="solid">
        <fgColor rgb="FF0F766E"/>
      </patternFill>
    </fill>
    <fill>
      <patternFill patternType="solid">
        <fgColor rgb="FFFFFFFF"/>
      </patternFill>
    </fill>
    <fill>
      <patternFill patternType="solid">
        <fgColor rgb="FFF3F4F6"/>
      </patternFill>
    </fill>
  </fills>
  <borders count="14">
    <border>
      <left/>
      <right/>
      <top/>
      <bottom/>
      <diagonal/>
    </border>
    <border>
      <left style="medium">
        <color rgb="FF1F4E78"/>
      </left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 style="thin">
        <color rgb="FFB7C3D0"/>
      </left>
      <right style="thin">
        <color rgb="FFB7C3D0"/>
      </right>
      <top style="thin">
        <color rgb="FFB7C3D0"/>
      </top>
      <bottom style="thin">
        <color rgb="FFB7C3D0"/>
      </bottom>
      <diagonal/>
    </border>
    <border>
      <left/>
      <right/>
      <top style="thin">
        <color rgb="FFB7C3D0"/>
      </top>
      <bottom/>
      <diagonal/>
    </border>
    <border>
      <left/>
      <right style="thin">
        <color rgb="FFB7C3D0"/>
      </right>
      <top style="thin">
        <color rgb="FFB7C3D0"/>
      </top>
      <bottom/>
      <diagonal/>
    </border>
    <border>
      <left/>
      <right style="thin">
        <color rgb="FFB7C3D0"/>
      </right>
      <top style="thin">
        <color rgb="FFB7C3D0"/>
      </top>
      <bottom style="thin">
        <color rgb="FFB7C3D0"/>
      </bottom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/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/>
      <right/>
      <top style="thin">
        <color rgb="FFB7C3D0"/>
      </top>
      <bottom style="thin">
        <color rgb="FFB7C3D0"/>
      </bottom>
      <diagonal/>
    </border>
    <border>
      <left style="thin">
        <color rgb="FFB7C3D0"/>
      </left>
      <right/>
      <top/>
      <bottom/>
      <diagonal/>
    </border>
    <border>
      <left/>
      <right style="thin">
        <color rgb="FFB7C3D0"/>
      </right>
      <top/>
      <bottom/>
      <diagonal/>
    </border>
    <border>
      <left style="thin">
        <color rgb="FFB7C3D0"/>
      </left>
      <right/>
      <top/>
      <bottom style="thin">
        <color rgb="FFB7C3D0"/>
      </bottom>
      <diagonal/>
    </border>
    <border>
      <left/>
      <right/>
      <top/>
      <bottom style="thin">
        <color rgb="FFB7C3D0"/>
      </bottom>
      <diagonal/>
    </border>
    <border>
      <left/>
      <right style="thin">
        <color rgb="FFB7C3D0"/>
      </right>
      <top/>
      <bottom style="thin">
        <color rgb="FFB7C3D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left" vertical="center"/>
    </xf>
    <xf numFmtId="0" fontId="5" fillId="5" borderId="2" xfId="0" applyFont="1" applyFill="1" applyBorder="1" applyAlignment="1">
      <alignment horizontal="center" vertical="center"/>
    </xf>
    <xf numFmtId="4" fontId="5" fillId="5" borderId="2" xfId="0" applyNumberFormat="1" applyFont="1" applyFill="1" applyBorder="1" applyAlignment="1">
      <alignment horizontal="right" vertical="center"/>
    </xf>
    <xf numFmtId="165" fontId="5" fillId="5" borderId="2" xfId="0" applyNumberFormat="1" applyFont="1" applyFill="1" applyBorder="1" applyAlignment="1">
      <alignment horizontal="right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4" fontId="4" fillId="7" borderId="2" xfId="0" applyNumberFormat="1" applyFont="1" applyFill="1" applyBorder="1" applyAlignment="1">
      <alignment horizontal="center" vertical="center"/>
    </xf>
    <xf numFmtId="4" fontId="7" fillId="7" borderId="2" xfId="0" applyNumberFormat="1" applyFont="1" applyFill="1" applyBorder="1" applyAlignment="1">
      <alignment horizontal="center" vertical="center"/>
    </xf>
    <xf numFmtId="164" fontId="4" fillId="7" borderId="2" xfId="0" applyNumberFormat="1" applyFont="1" applyFill="1" applyBorder="1" applyAlignment="1">
      <alignment horizontal="center" vertical="center"/>
    </xf>
    <xf numFmtId="164" fontId="7" fillId="7" borderId="2" xfId="0" applyNumberFormat="1" applyFont="1" applyFill="1" applyBorder="1" applyAlignment="1">
      <alignment horizontal="center" vertical="center"/>
    </xf>
    <xf numFmtId="165" fontId="4" fillId="7" borderId="2" xfId="0" applyNumberFormat="1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3" fontId="5" fillId="8" borderId="2" xfId="0" applyNumberFormat="1" applyFont="1" applyFill="1" applyBorder="1" applyAlignment="1">
      <alignment horizontal="center" vertical="center"/>
    </xf>
    <xf numFmtId="4" fontId="5" fillId="8" borderId="2" xfId="0" applyNumberFormat="1" applyFont="1" applyFill="1" applyBorder="1" applyAlignment="1">
      <alignment horizontal="center" vertical="center"/>
    </xf>
    <xf numFmtId="164" fontId="5" fillId="8" borderId="2" xfId="0" applyNumberFormat="1" applyFont="1" applyFill="1" applyBorder="1" applyAlignment="1">
      <alignment horizontal="center" vertical="center"/>
    </xf>
    <xf numFmtId="165" fontId="5" fillId="8" borderId="2" xfId="0" applyNumberFormat="1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0" fillId="0" borderId="5" xfId="0" applyBorder="1"/>
    <xf numFmtId="0" fontId="4" fillId="4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3" fontId="5" fillId="5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0" borderId="8" xfId="0" applyBorder="1"/>
    <xf numFmtId="167" fontId="5" fillId="8" borderId="2" xfId="0" applyNumberFormat="1" applyFont="1" applyFill="1" applyBorder="1" applyAlignment="1">
      <alignment horizontal="right" vertical="center"/>
    </xf>
    <xf numFmtId="0" fontId="7" fillId="8" borderId="2" xfId="0" applyFont="1" applyFill="1" applyBorder="1" applyAlignment="1">
      <alignment horizontal="center" vertical="center"/>
    </xf>
    <xf numFmtId="166" fontId="4" fillId="4" borderId="2" xfId="0" applyNumberFormat="1" applyFont="1" applyFill="1" applyBorder="1" applyAlignment="1">
      <alignment horizontal="center" vertical="center"/>
    </xf>
    <xf numFmtId="9" fontId="5" fillId="8" borderId="2" xfId="0" applyNumberFormat="1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center" vertical="center"/>
    </xf>
    <xf numFmtId="165" fontId="5" fillId="5" borderId="2" xfId="0" applyNumberFormat="1" applyFont="1" applyFill="1" applyBorder="1" applyAlignment="1">
      <alignment horizontal="right" vertical="center"/>
    </xf>
    <xf numFmtId="165" fontId="4" fillId="4" borderId="2" xfId="0" applyNumberFormat="1" applyFont="1" applyFill="1" applyBorder="1" applyAlignment="1">
      <alignment horizontal="right" vertical="center"/>
    </xf>
    <xf numFmtId="0" fontId="8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5" fontId="5" fillId="8" borderId="2" xfId="0" applyNumberFormat="1" applyFont="1" applyFill="1" applyBorder="1" applyAlignment="1">
      <alignment horizontal="right" vertical="center"/>
    </xf>
    <xf numFmtId="0" fontId="4" fillId="4" borderId="2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0" fillId="0" borderId="9" xfId="0" applyBorder="1"/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8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9" fontId="5" fillId="5" borderId="2" xfId="0" applyNumberFormat="1" applyFont="1" applyFill="1" applyBorder="1" applyAlignment="1">
      <alignment horizontal="center" vertical="center"/>
    </xf>
    <xf numFmtId="3" fontId="4" fillId="4" borderId="2" xfId="0" applyNumberFormat="1" applyFont="1" applyFill="1" applyBorder="1" applyAlignment="1">
      <alignment horizontal="center" vertical="center"/>
    </xf>
    <xf numFmtId="14" fontId="4" fillId="4" borderId="2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6" xfId="0" applyFont="1" applyBorder="1"/>
    <xf numFmtId="0" fontId="10" fillId="0" borderId="7" xfId="0" applyFont="1" applyBorder="1"/>
    <xf numFmtId="0" fontId="6" fillId="6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12">
    <dxf>
      <alignment horizontal="center" vertical="top" textRotation="0" wrapText="1" indent="0" justifyLastLine="0" shrinkToFit="0" readingOrder="0"/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FFF4CC"/>
        </patternFill>
      </fill>
    </dxf>
    <dxf>
      <fill>
        <patternFill>
          <bgColor rgb="FFE2F0D9"/>
        </patternFill>
      </fill>
    </dxf>
    <dxf>
      <fill>
        <patternFill>
          <bgColor rgb="FFFFF4CC"/>
        </patternFill>
      </fill>
    </dxf>
    <dxf>
      <fill>
        <patternFill>
          <bgColor rgb="FFE2F0D9"/>
        </patternFill>
      </fill>
    </dxf>
    <dxf>
      <fill>
        <patternFill>
          <bgColor rgb="FFFFF4CC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190500</xdr:colOff>
      <xdr:row>35</xdr:row>
      <xdr:rowOff>133350</xdr:rowOff>
    </xdr:to>
    <xdr:sp macro="" textlink="">
      <xdr:nvSpPr>
        <xdr:cNvPr id="1029" name="Text Box 5" hidden="1">
          <a:extLst>
            <a:ext uri="{FF2B5EF4-FFF2-40B4-BE49-F238E27FC236}">
              <a16:creationId xmlns:a16="http://schemas.microsoft.com/office/drawing/2014/main" id="{0348E71F-A12E-A53B-C82A-D70AA5C4B07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Mercancias" displayName="TablaMercancias" ref="A24:N32" headerRowDxfId="0">
  <autoFilter ref="A24:N32" xr:uid="{00000000-0009-0000-0100-000001000000}"/>
  <tableColumns count="14">
    <tableColumn id="1" xr3:uid="{00000000-0010-0000-0000-000001000000}" name="Ref. carga"/>
    <tableColumn id="2" xr3:uid="{00000000-0010-0000-0000-000002000000}" name="Descripción"/>
    <tableColumn id="3" xr3:uid="{00000000-0010-0000-0000-000003000000}" name="Embalaje"/>
    <tableColumn id="4" xr3:uid="{00000000-0010-0000-0000-000004000000}" name="Bultos"/>
    <tableColumn id="5" xr3:uid="{00000000-0010-0000-0000-000005000000}" name="Peso unit. kg"/>
    <tableColumn id="6" xr3:uid="{00000000-0010-0000-0000-000006000000}" name="Peso bruto kg"/>
    <tableColumn id="7" xr3:uid="{00000000-0010-0000-0000-000007000000}" name="Vol. unit. m³"/>
    <tableColumn id="8" xr3:uid="{00000000-0010-0000-0000-000008000000}" name="Vol. total m³"/>
    <tableColumn id="9" xr3:uid="{00000000-0010-0000-0000-000009000000}" name="Palets"/>
    <tableColumn id="10" xr3:uid="{00000000-0010-0000-0000-00000A000000}" name="Doc. adjunto"/>
    <tableColumn id="11" xr3:uid="{00000000-0010-0000-0000-00000B000000}" name="ADR/UN"/>
    <tableColumn id="12" xr3:uid="{00000000-0010-0000-0000-00000C000000}" name="Temp."/>
    <tableColumn id="13" xr3:uid="{00000000-0010-0000-0000-00000D000000}" name="Valor decl. €"/>
    <tableColumn id="14" xr3:uid="{00000000-0010-0000-0000-00000E000000}" name="Observ.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showGridLines="0" tabSelected="1" zoomScale="75" zoomScaleNormal="75" workbookViewId="0">
      <selection activeCell="AC28" sqref="AC28"/>
    </sheetView>
  </sheetViews>
  <sheetFormatPr baseColWidth="10" defaultColWidth="9.140625" defaultRowHeight="15" x14ac:dyDescent="0.25"/>
  <cols>
    <col min="1" max="1" width="12" customWidth="1"/>
    <col min="2" max="2" width="19.140625" customWidth="1"/>
    <col min="3" max="3" width="11.7109375" customWidth="1"/>
    <col min="4" max="4" width="7.5703125" customWidth="1"/>
    <col min="5" max="5" width="11" customWidth="1"/>
    <col min="6" max="6" width="12" customWidth="1"/>
    <col min="7" max="7" width="11.85546875" customWidth="1"/>
    <col min="8" max="8" width="10.85546875" customWidth="1"/>
    <col min="9" max="9" width="8.7109375" customWidth="1"/>
    <col min="10" max="10" width="12" customWidth="1"/>
    <col min="11" max="11" width="9.7109375" customWidth="1"/>
    <col min="12" max="12" width="11" customWidth="1"/>
    <col min="13" max="13" width="14.28515625" customWidth="1"/>
    <col min="14" max="14" width="20" customWidth="1"/>
  </cols>
  <sheetData>
    <row r="1" spans="1:14" ht="32.25" x14ac:dyDescent="0.5">
      <c r="A1" s="51" t="s">
        <v>127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3"/>
    </row>
    <row r="2" spans="1:14" ht="21.95" customHeight="1" x14ac:dyDescent="0.25">
      <c r="A2" s="47" t="s">
        <v>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19"/>
    </row>
    <row r="3" spans="1:14" ht="20.100000000000001" customHeight="1" x14ac:dyDescent="0.25"/>
    <row r="4" spans="1:14" ht="20.100000000000001" customHeight="1" x14ac:dyDescent="0.25">
      <c r="A4" s="21" t="s">
        <v>1</v>
      </c>
      <c r="B4" s="22"/>
      <c r="C4" s="22"/>
      <c r="D4" s="22"/>
      <c r="E4" s="22"/>
      <c r="F4" s="22"/>
      <c r="G4" s="23"/>
      <c r="H4" s="21" t="s">
        <v>2</v>
      </c>
      <c r="I4" s="22"/>
      <c r="J4" s="22"/>
      <c r="K4" s="22"/>
      <c r="L4" s="22"/>
      <c r="M4" s="22"/>
      <c r="N4" s="23"/>
    </row>
    <row r="5" spans="1:14" ht="20.100000000000001" customHeight="1" x14ac:dyDescent="0.25">
      <c r="A5" s="1" t="s">
        <v>3</v>
      </c>
      <c r="C5" s="25" t="s">
        <v>4</v>
      </c>
      <c r="D5" s="19"/>
      <c r="E5" s="1" t="s">
        <v>5</v>
      </c>
      <c r="G5" s="50">
        <v>46122</v>
      </c>
      <c r="H5" s="1" t="s">
        <v>6</v>
      </c>
      <c r="J5" s="24">
        <f>SUM(D25:D32)</f>
        <v>24</v>
      </c>
      <c r="K5" s="19"/>
      <c r="L5" s="1" t="s">
        <v>7</v>
      </c>
      <c r="N5" s="3">
        <f>SUM(F25:F32)</f>
        <v>1342</v>
      </c>
    </row>
    <row r="6" spans="1:14" ht="20.100000000000001" customHeight="1" x14ac:dyDescent="0.25">
      <c r="A6" s="1" t="s">
        <v>8</v>
      </c>
      <c r="C6" s="20" t="s">
        <v>9</v>
      </c>
      <c r="D6" s="19"/>
      <c r="E6" s="1" t="s">
        <v>10</v>
      </c>
      <c r="G6" s="20" t="s">
        <v>11</v>
      </c>
      <c r="H6" s="1" t="s">
        <v>12</v>
      </c>
      <c r="J6" s="31">
        <f>SUM(H25:H32)</f>
        <v>5.5</v>
      </c>
      <c r="K6" s="19"/>
      <c r="L6" s="1" t="s">
        <v>13</v>
      </c>
      <c r="N6" s="4">
        <f>C41</f>
        <v>1841</v>
      </c>
    </row>
    <row r="7" spans="1:14" ht="20.100000000000001" customHeight="1" x14ac:dyDescent="0.25">
      <c r="A7" s="1" t="s">
        <v>14</v>
      </c>
      <c r="C7" s="20" t="s">
        <v>15</v>
      </c>
      <c r="D7" s="1" t="s">
        <v>16</v>
      </c>
      <c r="F7" s="20" t="s">
        <v>17</v>
      </c>
      <c r="G7" s="19"/>
      <c r="H7" s="1" t="s">
        <v>18</v>
      </c>
      <c r="J7" s="48">
        <f>G38</f>
        <v>1</v>
      </c>
      <c r="K7" s="19"/>
      <c r="L7" s="1" t="s">
        <v>19</v>
      </c>
      <c r="N7" s="2" t="str">
        <f>G43</f>
        <v>LISTO PARA IMPRIMIR</v>
      </c>
    </row>
    <row r="8" spans="1:14" ht="20.100000000000001" customHeight="1" x14ac:dyDescent="0.25"/>
    <row r="9" spans="1:14" ht="20.100000000000001" customHeight="1" x14ac:dyDescent="0.25">
      <c r="A9" s="21" t="s">
        <v>20</v>
      </c>
      <c r="B9" s="22"/>
      <c r="C9" s="22"/>
      <c r="D9" s="22"/>
      <c r="E9" s="22"/>
      <c r="F9" s="22"/>
      <c r="G9" s="23"/>
      <c r="H9" s="21" t="s">
        <v>21</v>
      </c>
      <c r="I9" s="22"/>
      <c r="J9" s="22"/>
      <c r="K9" s="22"/>
      <c r="L9" s="22"/>
      <c r="M9" s="22"/>
      <c r="N9" s="23"/>
    </row>
    <row r="10" spans="1:14" ht="20.100000000000001" customHeight="1" x14ac:dyDescent="0.25">
      <c r="A10" s="1" t="s">
        <v>22</v>
      </c>
      <c r="C10" s="25" t="s">
        <v>23</v>
      </c>
      <c r="D10" s="26"/>
      <c r="E10" s="26"/>
      <c r="F10" s="26"/>
      <c r="G10" s="19"/>
      <c r="H10" s="1" t="s">
        <v>22</v>
      </c>
      <c r="J10" s="25" t="s">
        <v>24</v>
      </c>
      <c r="K10" s="26"/>
      <c r="L10" s="26"/>
      <c r="M10" s="26"/>
      <c r="N10" s="19"/>
    </row>
    <row r="11" spans="1:14" ht="20.100000000000001" customHeight="1" x14ac:dyDescent="0.25">
      <c r="A11" s="1" t="s">
        <v>25</v>
      </c>
      <c r="C11" s="25" t="s">
        <v>26</v>
      </c>
      <c r="D11" s="26"/>
      <c r="E11" s="26"/>
      <c r="F11" s="26"/>
      <c r="G11" s="19"/>
      <c r="H11" s="1" t="s">
        <v>27</v>
      </c>
      <c r="J11" s="25" t="s">
        <v>28</v>
      </c>
      <c r="K11" s="26"/>
      <c r="L11" s="26"/>
      <c r="M11" s="26"/>
      <c r="N11" s="19"/>
    </row>
    <row r="12" spans="1:14" ht="20.100000000000001" customHeight="1" x14ac:dyDescent="0.25">
      <c r="A12" s="1" t="s">
        <v>29</v>
      </c>
      <c r="C12" s="25" t="s">
        <v>30</v>
      </c>
      <c r="D12" s="26"/>
      <c r="E12" s="26"/>
      <c r="F12" s="26"/>
      <c r="G12" s="19"/>
      <c r="H12" s="1" t="s">
        <v>29</v>
      </c>
      <c r="J12" s="25" t="s">
        <v>31</v>
      </c>
      <c r="K12" s="26"/>
      <c r="L12" s="26"/>
      <c r="M12" s="26"/>
      <c r="N12" s="19"/>
    </row>
    <row r="13" spans="1:14" ht="20.100000000000001" customHeight="1" x14ac:dyDescent="0.25">
      <c r="A13" s="1" t="s">
        <v>32</v>
      </c>
      <c r="C13" s="25" t="s">
        <v>33</v>
      </c>
      <c r="D13" s="26"/>
      <c r="E13" s="26"/>
      <c r="F13" s="26"/>
      <c r="G13" s="19"/>
      <c r="H13" s="1" t="s">
        <v>32</v>
      </c>
      <c r="J13" s="25" t="s">
        <v>34</v>
      </c>
      <c r="K13" s="26"/>
      <c r="L13" s="26"/>
      <c r="M13" s="26"/>
      <c r="N13" s="19"/>
    </row>
    <row r="14" spans="1:14" ht="20.100000000000001" customHeight="1" x14ac:dyDescent="0.25">
      <c r="A14" s="1" t="s">
        <v>35</v>
      </c>
      <c r="C14" s="25" t="s">
        <v>36</v>
      </c>
      <c r="D14" s="26"/>
      <c r="E14" s="26"/>
      <c r="F14" s="26"/>
      <c r="G14" s="19"/>
      <c r="H14" s="1" t="s">
        <v>35</v>
      </c>
      <c r="J14" s="25" t="s">
        <v>37</v>
      </c>
      <c r="K14" s="26"/>
      <c r="L14" s="26"/>
      <c r="M14" s="26"/>
      <c r="N14" s="19"/>
    </row>
    <row r="15" spans="1:14" ht="20.100000000000001" customHeight="1" x14ac:dyDescent="0.25">
      <c r="A15" s="1" t="s">
        <v>38</v>
      </c>
      <c r="C15" s="25" t="s">
        <v>39</v>
      </c>
      <c r="D15" s="26"/>
      <c r="E15" s="26"/>
      <c r="F15" s="26"/>
      <c r="G15" s="19"/>
      <c r="H15" s="1" t="s">
        <v>38</v>
      </c>
      <c r="J15" s="25" t="s">
        <v>40</v>
      </c>
      <c r="K15" s="26"/>
      <c r="L15" s="26"/>
      <c r="M15" s="26"/>
      <c r="N15" s="19"/>
    </row>
    <row r="16" spans="1:14" ht="20.100000000000001" customHeight="1" x14ac:dyDescent="0.25"/>
    <row r="17" spans="1:14" ht="20.100000000000001" customHeight="1" x14ac:dyDescent="0.25">
      <c r="A17" s="21" t="s">
        <v>41</v>
      </c>
      <c r="B17" s="22"/>
      <c r="C17" s="22"/>
      <c r="D17" s="22"/>
      <c r="E17" s="22"/>
      <c r="F17" s="22"/>
      <c r="G17" s="23"/>
      <c r="H17" s="21" t="s">
        <v>42</v>
      </c>
      <c r="I17" s="22"/>
      <c r="J17" s="22"/>
      <c r="K17" s="22"/>
      <c r="L17" s="22"/>
      <c r="M17" s="22"/>
      <c r="N17" s="23"/>
    </row>
    <row r="18" spans="1:14" ht="20.100000000000001" customHeight="1" x14ac:dyDescent="0.25">
      <c r="A18" s="1" t="s">
        <v>43</v>
      </c>
      <c r="C18" s="25" t="s">
        <v>44</v>
      </c>
      <c r="D18" s="26"/>
      <c r="E18" s="26"/>
      <c r="F18" s="26"/>
      <c r="G18" s="19"/>
      <c r="H18" s="1" t="s">
        <v>45</v>
      </c>
      <c r="J18" s="29">
        <v>46127.354166666657</v>
      </c>
      <c r="K18" s="26"/>
      <c r="L18" s="26"/>
      <c r="M18" s="26"/>
      <c r="N18" s="19"/>
    </row>
    <row r="19" spans="1:14" ht="20.100000000000001" customHeight="1" x14ac:dyDescent="0.25">
      <c r="A19" s="1" t="s">
        <v>25</v>
      </c>
      <c r="C19" s="25" t="s">
        <v>46</v>
      </c>
      <c r="D19" s="26"/>
      <c r="E19" s="26"/>
      <c r="F19" s="26"/>
      <c r="G19" s="19"/>
      <c r="H19" s="1" t="s">
        <v>47</v>
      </c>
      <c r="J19" s="29">
        <v>46128.416666666657</v>
      </c>
      <c r="K19" s="26"/>
      <c r="L19" s="26"/>
      <c r="M19" s="26"/>
      <c r="N19" s="19"/>
    </row>
    <row r="20" spans="1:14" ht="20.100000000000001" customHeight="1" x14ac:dyDescent="0.25">
      <c r="A20" s="1" t="s">
        <v>48</v>
      </c>
      <c r="C20" s="25" t="s">
        <v>49</v>
      </c>
      <c r="D20" s="26"/>
      <c r="E20" s="26"/>
      <c r="F20" s="26"/>
      <c r="G20" s="19"/>
      <c r="H20" s="1" t="s">
        <v>50</v>
      </c>
      <c r="J20" s="25" t="s">
        <v>51</v>
      </c>
      <c r="K20" s="26"/>
      <c r="L20" s="26"/>
      <c r="M20" s="26"/>
      <c r="N20" s="19"/>
    </row>
    <row r="21" spans="1:14" ht="20.100000000000001" customHeight="1" x14ac:dyDescent="0.25">
      <c r="A21" s="1" t="s">
        <v>52</v>
      </c>
      <c r="C21" s="25" t="s">
        <v>53</v>
      </c>
      <c r="D21" s="26"/>
      <c r="E21" s="26"/>
      <c r="F21" s="26"/>
      <c r="G21" s="19"/>
      <c r="H21" s="1" t="s">
        <v>54</v>
      </c>
      <c r="J21" s="25" t="s">
        <v>55</v>
      </c>
      <c r="K21" s="26"/>
      <c r="L21" s="26"/>
      <c r="M21" s="26"/>
      <c r="N21" s="19"/>
    </row>
    <row r="22" spans="1:14" ht="20.100000000000001" customHeight="1" x14ac:dyDescent="0.25">
      <c r="A22" s="1" t="s">
        <v>56</v>
      </c>
      <c r="C22" s="25" t="s">
        <v>57</v>
      </c>
      <c r="D22" s="26"/>
      <c r="E22" s="26"/>
      <c r="F22" s="26"/>
      <c r="G22" s="19"/>
      <c r="H22" s="1" t="s">
        <v>58</v>
      </c>
      <c r="J22" s="49">
        <v>635</v>
      </c>
      <c r="K22" s="19"/>
      <c r="L22" s="1" t="s">
        <v>59</v>
      </c>
      <c r="M22" s="20" t="s">
        <v>60</v>
      </c>
      <c r="N22" s="19"/>
    </row>
    <row r="23" spans="1:14" ht="20.100000000000001" customHeight="1" x14ac:dyDescent="0.25">
      <c r="A23" s="1" t="s">
        <v>38</v>
      </c>
      <c r="C23" s="25" t="s">
        <v>61</v>
      </c>
      <c r="D23" s="26"/>
      <c r="E23" s="26"/>
      <c r="F23" s="26"/>
      <c r="G23" s="19"/>
      <c r="H23" s="1" t="s">
        <v>62</v>
      </c>
      <c r="J23" s="20" t="s">
        <v>63</v>
      </c>
      <c r="K23" s="19"/>
      <c r="L23" s="1" t="s">
        <v>64</v>
      </c>
      <c r="M23" s="25" t="s">
        <v>65</v>
      </c>
      <c r="N23" s="19"/>
    </row>
    <row r="24" spans="1:14" ht="30" customHeight="1" x14ac:dyDescent="0.25">
      <c r="A24" s="54" t="s">
        <v>66</v>
      </c>
      <c r="B24" s="54" t="s">
        <v>67</v>
      </c>
      <c r="C24" s="54" t="s">
        <v>68</v>
      </c>
      <c r="D24" s="54" t="s">
        <v>69</v>
      </c>
      <c r="E24" s="54" t="s">
        <v>70</v>
      </c>
      <c r="F24" s="54" t="s">
        <v>71</v>
      </c>
      <c r="G24" s="54" t="s">
        <v>72</v>
      </c>
      <c r="H24" s="54" t="s">
        <v>73</v>
      </c>
      <c r="I24" s="54" t="s">
        <v>74</v>
      </c>
      <c r="J24" s="54" t="s">
        <v>75</v>
      </c>
      <c r="K24" s="54" t="s">
        <v>76</v>
      </c>
      <c r="L24" s="54" t="s">
        <v>77</v>
      </c>
      <c r="M24" s="54" t="s">
        <v>78</v>
      </c>
      <c r="N24" s="54" t="s">
        <v>79</v>
      </c>
    </row>
    <row r="25" spans="1:14" ht="24" customHeight="1" x14ac:dyDescent="0.25">
      <c r="A25" s="5" t="s">
        <v>80</v>
      </c>
      <c r="B25" s="6" t="s">
        <v>81</v>
      </c>
      <c r="C25" s="5" t="s">
        <v>82</v>
      </c>
      <c r="D25" s="7">
        <v>4</v>
      </c>
      <c r="E25" s="8">
        <v>210</v>
      </c>
      <c r="F25" s="9">
        <f t="shared" ref="F25:F32" si="0">IF(OR(D25="",E25=""),"",D25*E25)</f>
        <v>840</v>
      </c>
      <c r="G25" s="10">
        <v>0.85</v>
      </c>
      <c r="H25" s="11">
        <f t="shared" ref="H25:H32" si="1">IF(OR(D25="",G25=""),"",D25*G25)</f>
        <v>3.4</v>
      </c>
      <c r="I25" s="7">
        <v>2</v>
      </c>
      <c r="J25" s="6" t="s">
        <v>83</v>
      </c>
      <c r="K25" s="5" t="s">
        <v>84</v>
      </c>
      <c r="L25" s="5" t="s">
        <v>85</v>
      </c>
      <c r="M25" s="12">
        <v>18500</v>
      </c>
      <c r="N25" s="6" t="s">
        <v>86</v>
      </c>
    </row>
    <row r="26" spans="1:14" ht="24" customHeight="1" x14ac:dyDescent="0.25">
      <c r="A26" s="5" t="s">
        <v>87</v>
      </c>
      <c r="B26" s="6" t="s">
        <v>88</v>
      </c>
      <c r="C26" s="5" t="s">
        <v>89</v>
      </c>
      <c r="D26" s="7">
        <v>12</v>
      </c>
      <c r="E26" s="8">
        <v>12</v>
      </c>
      <c r="F26" s="9">
        <f t="shared" si="0"/>
        <v>144</v>
      </c>
      <c r="G26" s="10">
        <v>0.06</v>
      </c>
      <c r="H26" s="11">
        <f t="shared" si="1"/>
        <v>0.72</v>
      </c>
      <c r="I26" s="7">
        <v>1</v>
      </c>
      <c r="J26" s="6" t="s">
        <v>83</v>
      </c>
      <c r="K26" s="5" t="s">
        <v>84</v>
      </c>
      <c r="L26" s="5" t="s">
        <v>85</v>
      </c>
      <c r="M26" s="12">
        <v>7200</v>
      </c>
      <c r="N26" s="6" t="s">
        <v>90</v>
      </c>
    </row>
    <row r="27" spans="1:14" ht="24" customHeight="1" x14ac:dyDescent="0.25">
      <c r="A27" s="5" t="s">
        <v>91</v>
      </c>
      <c r="B27" s="6" t="s">
        <v>92</v>
      </c>
      <c r="C27" s="5" t="s">
        <v>93</v>
      </c>
      <c r="D27" s="7">
        <v>2</v>
      </c>
      <c r="E27" s="8">
        <v>95</v>
      </c>
      <c r="F27" s="9">
        <f t="shared" si="0"/>
        <v>190</v>
      </c>
      <c r="G27" s="10">
        <v>0.42</v>
      </c>
      <c r="H27" s="11">
        <f t="shared" si="1"/>
        <v>0.84</v>
      </c>
      <c r="I27" s="7">
        <v>1</v>
      </c>
      <c r="J27" s="6" t="s">
        <v>94</v>
      </c>
      <c r="K27" s="5" t="s">
        <v>84</v>
      </c>
      <c r="L27" s="5" t="s">
        <v>85</v>
      </c>
      <c r="M27" s="12">
        <v>9500</v>
      </c>
      <c r="N27" s="6" t="s">
        <v>95</v>
      </c>
    </row>
    <row r="28" spans="1:14" ht="24" customHeight="1" x14ac:dyDescent="0.25">
      <c r="A28" s="5" t="s">
        <v>96</v>
      </c>
      <c r="B28" s="6" t="s">
        <v>97</v>
      </c>
      <c r="C28" s="5" t="s">
        <v>98</v>
      </c>
      <c r="D28" s="7">
        <v>6</v>
      </c>
      <c r="E28" s="8">
        <v>28</v>
      </c>
      <c r="F28" s="9">
        <f t="shared" si="0"/>
        <v>168</v>
      </c>
      <c r="G28" s="10">
        <v>0.09</v>
      </c>
      <c r="H28" s="11">
        <f t="shared" si="1"/>
        <v>0.54</v>
      </c>
      <c r="I28" s="7">
        <v>0</v>
      </c>
      <c r="J28" s="6" t="s">
        <v>99</v>
      </c>
      <c r="K28" s="5" t="s">
        <v>84</v>
      </c>
      <c r="L28" s="5" t="s">
        <v>85</v>
      </c>
      <c r="M28" s="12">
        <v>2100</v>
      </c>
      <c r="N28" s="6" t="s">
        <v>100</v>
      </c>
    </row>
    <row r="29" spans="1:14" ht="24" customHeight="1" x14ac:dyDescent="0.25">
      <c r="A29" s="5"/>
      <c r="B29" s="6"/>
      <c r="C29" s="5"/>
      <c r="D29" s="7"/>
      <c r="E29" s="8"/>
      <c r="F29" s="9" t="str">
        <f t="shared" si="0"/>
        <v/>
      </c>
      <c r="G29" s="10"/>
      <c r="H29" s="11" t="str">
        <f t="shared" si="1"/>
        <v/>
      </c>
      <c r="I29" s="7"/>
      <c r="J29" s="6"/>
      <c r="K29" s="5"/>
      <c r="L29" s="5"/>
      <c r="M29" s="12"/>
      <c r="N29" s="6"/>
    </row>
    <row r="30" spans="1:14" ht="24" customHeight="1" x14ac:dyDescent="0.25">
      <c r="A30" s="5"/>
      <c r="B30" s="6"/>
      <c r="C30" s="5"/>
      <c r="D30" s="7"/>
      <c r="E30" s="8"/>
      <c r="F30" s="9" t="str">
        <f t="shared" si="0"/>
        <v/>
      </c>
      <c r="G30" s="10"/>
      <c r="H30" s="11" t="str">
        <f t="shared" si="1"/>
        <v/>
      </c>
      <c r="I30" s="7"/>
      <c r="J30" s="6"/>
      <c r="K30" s="5"/>
      <c r="L30" s="5"/>
      <c r="M30" s="12"/>
      <c r="N30" s="6"/>
    </row>
    <row r="31" spans="1:14" ht="24" customHeight="1" x14ac:dyDescent="0.25">
      <c r="A31" s="5"/>
      <c r="B31" s="6"/>
      <c r="C31" s="5"/>
      <c r="D31" s="7"/>
      <c r="E31" s="8"/>
      <c r="F31" s="9" t="str">
        <f t="shared" si="0"/>
        <v/>
      </c>
      <c r="G31" s="10"/>
      <c r="H31" s="11" t="str">
        <f t="shared" si="1"/>
        <v/>
      </c>
      <c r="I31" s="7"/>
      <c r="J31" s="6"/>
      <c r="K31" s="5"/>
      <c r="L31" s="5"/>
      <c r="M31" s="12"/>
      <c r="N31" s="6"/>
    </row>
    <row r="32" spans="1:14" ht="24" customHeight="1" x14ac:dyDescent="0.25">
      <c r="A32" s="5"/>
      <c r="B32" s="6"/>
      <c r="C32" s="5"/>
      <c r="D32" s="7"/>
      <c r="E32" s="8"/>
      <c r="F32" s="9" t="str">
        <f t="shared" si="0"/>
        <v/>
      </c>
      <c r="G32" s="10"/>
      <c r="H32" s="11" t="str">
        <f t="shared" si="1"/>
        <v/>
      </c>
      <c r="I32" s="7"/>
      <c r="J32" s="6"/>
      <c r="K32" s="5"/>
      <c r="L32" s="5"/>
      <c r="M32" s="12"/>
      <c r="N32" s="6"/>
    </row>
    <row r="33" spans="1:14" ht="20.100000000000001" customHeight="1" x14ac:dyDescent="0.25">
      <c r="A33" s="13"/>
      <c r="B33" s="13" t="s">
        <v>101</v>
      </c>
      <c r="C33" s="13"/>
      <c r="D33" s="14">
        <f>SUM(D25:D32)</f>
        <v>24</v>
      </c>
      <c r="E33" s="13"/>
      <c r="F33" s="15">
        <f>SUM(F25:F32)</f>
        <v>1342</v>
      </c>
      <c r="G33" s="13"/>
      <c r="H33" s="16">
        <f>SUM(H25:H32)</f>
        <v>5.5</v>
      </c>
      <c r="I33" s="14">
        <f>SUM(I25:I32)</f>
        <v>4</v>
      </c>
      <c r="J33" s="13"/>
      <c r="K33" s="13"/>
      <c r="L33" s="13"/>
      <c r="M33" s="17">
        <f>SUM(M25:M32)</f>
        <v>37300</v>
      </c>
      <c r="N33" s="13"/>
    </row>
    <row r="34" spans="1:14" ht="20.100000000000001" customHeight="1" x14ac:dyDescent="0.25"/>
    <row r="35" spans="1:14" ht="20.100000000000001" customHeight="1" x14ac:dyDescent="0.25"/>
    <row r="36" spans="1:14" ht="20.100000000000001" customHeight="1" x14ac:dyDescent="0.25">
      <c r="A36" s="21" t="s">
        <v>102</v>
      </c>
      <c r="B36" s="22"/>
      <c r="C36" s="22"/>
      <c r="D36" s="23"/>
      <c r="E36" s="21" t="s">
        <v>103</v>
      </c>
      <c r="F36" s="22"/>
      <c r="G36" s="22"/>
      <c r="H36" s="23"/>
      <c r="I36" s="21" t="s">
        <v>104</v>
      </c>
      <c r="J36" s="22"/>
      <c r="K36" s="22"/>
      <c r="L36" s="22"/>
      <c r="M36" s="22"/>
      <c r="N36" s="23"/>
    </row>
    <row r="37" spans="1:14" ht="20.100000000000001" customHeight="1" x14ac:dyDescent="0.25">
      <c r="A37" s="1" t="s">
        <v>105</v>
      </c>
      <c r="C37" s="33">
        <v>1480</v>
      </c>
      <c r="D37" s="19"/>
      <c r="E37" s="1" t="s">
        <v>106</v>
      </c>
      <c r="G37" s="28" t="str">
        <f>COUNTA(C5,G5,C6,G6,C10,C12,C14,J10,J12,J14,C18,J18,J19,J20,B25,D25)&amp;"/16"</f>
        <v>16/16</v>
      </c>
      <c r="H37" s="19"/>
      <c r="I37" s="37" t="s">
        <v>107</v>
      </c>
      <c r="J37" s="38"/>
      <c r="K37" s="38"/>
      <c r="L37" s="38"/>
      <c r="M37" s="38"/>
      <c r="N37" s="39"/>
    </row>
    <row r="38" spans="1:14" ht="20.100000000000001" customHeight="1" x14ac:dyDescent="0.25">
      <c r="A38" s="1" t="s">
        <v>108</v>
      </c>
      <c r="C38" s="33">
        <v>216</v>
      </c>
      <c r="D38" s="19"/>
      <c r="E38" s="1" t="s">
        <v>109</v>
      </c>
      <c r="G38" s="30">
        <f>COUNTA(C5,G5,C6,G6,C10,C12,C14,J10,J12,J14,C18,J18,J19,J20,B25,D25)/16</f>
        <v>1</v>
      </c>
      <c r="H38" s="19"/>
      <c r="I38" s="40"/>
      <c r="J38" s="41"/>
      <c r="K38" s="41"/>
      <c r="L38" s="41"/>
      <c r="M38" s="41"/>
      <c r="N38" s="42"/>
    </row>
    <row r="39" spans="1:14" ht="20.100000000000001" customHeight="1" x14ac:dyDescent="0.25">
      <c r="A39" s="1" t="s">
        <v>110</v>
      </c>
      <c r="C39" s="33">
        <v>90</v>
      </c>
      <c r="D39" s="19"/>
      <c r="E39" s="1" t="s">
        <v>111</v>
      </c>
      <c r="G39" s="28" t="str">
        <f>IF(AND(J18&lt;&gt;"",J19&lt;&gt;"",J19&gt;=J18),"OK","Revisar")</f>
        <v>OK</v>
      </c>
      <c r="H39" s="19"/>
      <c r="I39" s="40"/>
      <c r="J39" s="41"/>
      <c r="K39" s="41"/>
      <c r="L39" s="41"/>
      <c r="M39" s="41"/>
      <c r="N39" s="42"/>
    </row>
    <row r="40" spans="1:14" ht="20.100000000000001" customHeight="1" x14ac:dyDescent="0.25">
      <c r="A40" s="1" t="s">
        <v>112</v>
      </c>
      <c r="C40" s="33">
        <v>55</v>
      </c>
      <c r="D40" s="19"/>
      <c r="E40" s="1" t="s">
        <v>8</v>
      </c>
      <c r="G40" s="28" t="str">
        <f>IF(C6="Internacional",IF(C14&lt;&gt;J14,"OK","Revisar"),"OK")</f>
        <v>OK</v>
      </c>
      <c r="H40" s="19"/>
      <c r="I40" s="40"/>
      <c r="J40" s="41"/>
      <c r="K40" s="41"/>
      <c r="L40" s="41"/>
      <c r="M40" s="41"/>
      <c r="N40" s="42"/>
    </row>
    <row r="41" spans="1:14" ht="20.100000000000001" customHeight="1" x14ac:dyDescent="0.25">
      <c r="A41" s="1" t="s">
        <v>113</v>
      </c>
      <c r="C41" s="32">
        <f>SUM(C37,C38,C39,C40)</f>
        <v>1841</v>
      </c>
      <c r="D41" s="19"/>
      <c r="E41" s="1" t="s">
        <v>62</v>
      </c>
      <c r="G41" s="28" t="str">
        <f>IF(J23="Sí",IF(COUNTA(K25:K32)&gt;0,"OK","Falta ADR/UN"),"N/A")</f>
        <v>N/A</v>
      </c>
      <c r="H41" s="19"/>
      <c r="I41" s="40"/>
      <c r="J41" s="41"/>
      <c r="K41" s="41"/>
      <c r="L41" s="41"/>
      <c r="M41" s="41"/>
      <c r="N41" s="42"/>
    </row>
    <row r="42" spans="1:14" ht="20.100000000000001" customHeight="1" x14ac:dyDescent="0.25">
      <c r="A42" s="1" t="s">
        <v>114</v>
      </c>
      <c r="C42" s="27">
        <f>IF(SUM(F25:F32)&gt;0,C41/SUM(F25:F32),"")</f>
        <v>1.3718330849478391</v>
      </c>
      <c r="D42" s="19"/>
      <c r="E42" s="1" t="s">
        <v>115</v>
      </c>
      <c r="G42" s="28" t="str">
        <f>IF(AND(SUM(F25:F32)&gt;0,SUM(M25:M32)&gt;0),"OK","Revisar")</f>
        <v>OK</v>
      </c>
      <c r="H42" s="19"/>
      <c r="I42" s="40"/>
      <c r="J42" s="41"/>
      <c r="K42" s="41"/>
      <c r="L42" s="41"/>
      <c r="M42" s="41"/>
      <c r="N42" s="42"/>
    </row>
    <row r="43" spans="1:14" ht="20.100000000000001" customHeight="1" x14ac:dyDescent="0.25">
      <c r="A43" s="1" t="s">
        <v>116</v>
      </c>
      <c r="C43" s="36">
        <f>IF(J22&gt;0,C41/J22,"")</f>
        <v>2.8992125984251969</v>
      </c>
      <c r="D43" s="19"/>
      <c r="E43" s="1" t="s">
        <v>117</v>
      </c>
      <c r="G43" s="18" t="str">
        <f>IF(AND(G38&gt;=1,G39="OK",G40="OK",OR(G41="OK",G41="N/A"),G42="OK"),"LISTO PARA IMPRIMIR","REVISAR DATOS")</f>
        <v>LISTO PARA IMPRIMIR</v>
      </c>
      <c r="H43" s="19"/>
      <c r="I43" s="43"/>
      <c r="J43" s="44"/>
      <c r="K43" s="44"/>
      <c r="L43" s="44"/>
      <c r="M43" s="44"/>
      <c r="N43" s="45"/>
    </row>
    <row r="44" spans="1:14" ht="20.100000000000001" customHeight="1" x14ac:dyDescent="0.25"/>
    <row r="45" spans="1:14" ht="20.100000000000001" customHeight="1" x14ac:dyDescent="0.25">
      <c r="A45" s="35" t="s">
        <v>118</v>
      </c>
      <c r="B45" s="22"/>
      <c r="C45" s="22"/>
      <c r="D45" s="23"/>
      <c r="E45" s="35" t="s">
        <v>41</v>
      </c>
      <c r="F45" s="22"/>
      <c r="G45" s="22"/>
      <c r="H45" s="22"/>
      <c r="I45" s="23"/>
      <c r="J45" s="35" t="s">
        <v>119</v>
      </c>
      <c r="K45" s="22"/>
      <c r="L45" s="22"/>
      <c r="M45" s="22"/>
      <c r="N45" s="23"/>
    </row>
    <row r="46" spans="1:14" ht="30" customHeight="1" x14ac:dyDescent="0.25">
      <c r="A46" s="37" t="s">
        <v>120</v>
      </c>
      <c r="B46" s="38"/>
      <c r="C46" s="38"/>
      <c r="D46" s="39"/>
      <c r="E46" s="37" t="s">
        <v>121</v>
      </c>
      <c r="F46" s="38"/>
      <c r="G46" s="38"/>
      <c r="H46" s="38"/>
      <c r="I46" s="39"/>
      <c r="J46" s="37" t="s">
        <v>122</v>
      </c>
      <c r="K46" s="38"/>
      <c r="L46" s="38"/>
      <c r="M46" s="38"/>
      <c r="N46" s="39"/>
    </row>
    <row r="47" spans="1:14" ht="30" customHeight="1" x14ac:dyDescent="0.25">
      <c r="A47" s="40"/>
      <c r="B47" s="41"/>
      <c r="C47" s="41"/>
      <c r="D47" s="42"/>
      <c r="E47" s="40"/>
      <c r="F47" s="41"/>
      <c r="G47" s="41"/>
      <c r="H47" s="41"/>
      <c r="I47" s="42"/>
      <c r="J47" s="40"/>
      <c r="K47" s="41"/>
      <c r="L47" s="41"/>
      <c r="M47" s="41"/>
      <c r="N47" s="42"/>
    </row>
    <row r="48" spans="1:14" ht="30" customHeight="1" x14ac:dyDescent="0.25">
      <c r="A48" s="43"/>
      <c r="B48" s="44"/>
      <c r="C48" s="44"/>
      <c r="D48" s="45"/>
      <c r="E48" s="43"/>
      <c r="F48" s="44"/>
      <c r="G48" s="44"/>
      <c r="H48" s="44"/>
      <c r="I48" s="45"/>
      <c r="J48" s="43"/>
      <c r="K48" s="44"/>
      <c r="L48" s="44"/>
      <c r="M48" s="44"/>
      <c r="N48" s="45"/>
    </row>
    <row r="49" spans="1:14" ht="20.100000000000001" customHeight="1" x14ac:dyDescent="0.25">
      <c r="A49" s="34" t="s">
        <v>123</v>
      </c>
      <c r="B49" s="26"/>
      <c r="C49" s="26"/>
      <c r="D49" s="19"/>
      <c r="E49" s="34" t="s">
        <v>124</v>
      </c>
      <c r="F49" s="26"/>
      <c r="G49" s="26"/>
      <c r="H49" s="26"/>
      <c r="I49" s="19"/>
      <c r="J49" s="34" t="s">
        <v>125</v>
      </c>
      <c r="K49" s="26"/>
      <c r="L49" s="26"/>
      <c r="M49" s="26"/>
      <c r="N49" s="19"/>
    </row>
    <row r="50" spans="1:14" ht="20.100000000000001" customHeight="1" x14ac:dyDescent="0.25">
      <c r="A50" s="46" t="s">
        <v>126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19"/>
    </row>
    <row r="51" spans="1:14" ht="20.100000000000001" customHeight="1" x14ac:dyDescent="0.25"/>
    <row r="52" spans="1:14" ht="20.100000000000001" customHeight="1" x14ac:dyDescent="0.25"/>
    <row r="53" spans="1:14" ht="20.100000000000001" customHeight="1" x14ac:dyDescent="0.25"/>
    <row r="54" spans="1:14" ht="20.100000000000001" customHeight="1" x14ac:dyDescent="0.25"/>
  </sheetData>
  <mergeCells count="71">
    <mergeCell ref="A50:N50"/>
    <mergeCell ref="J11:N11"/>
    <mergeCell ref="J20:N20"/>
    <mergeCell ref="H9:N9"/>
    <mergeCell ref="A2:N2"/>
    <mergeCell ref="J7:K7"/>
    <mergeCell ref="C11:G11"/>
    <mergeCell ref="E46:I48"/>
    <mergeCell ref="E49:I49"/>
    <mergeCell ref="E45:I45"/>
    <mergeCell ref="C23:G23"/>
    <mergeCell ref="J22:K22"/>
    <mergeCell ref="C39:D39"/>
    <mergeCell ref="G6"/>
    <mergeCell ref="C38:D38"/>
    <mergeCell ref="J21:N21"/>
    <mergeCell ref="A49:D49"/>
    <mergeCell ref="J49:N49"/>
    <mergeCell ref="C22:G22"/>
    <mergeCell ref="J45:N45"/>
    <mergeCell ref="M22:N22"/>
    <mergeCell ref="A36:D36"/>
    <mergeCell ref="C43:D43"/>
    <mergeCell ref="A45:D45"/>
    <mergeCell ref="I37:N43"/>
    <mergeCell ref="M23:N23"/>
    <mergeCell ref="I36:N36"/>
    <mergeCell ref="C37:D37"/>
    <mergeCell ref="G41:H41"/>
    <mergeCell ref="A46:D48"/>
    <mergeCell ref="J46:N48"/>
    <mergeCell ref="J23:K23"/>
    <mergeCell ref="A1:N1"/>
    <mergeCell ref="C20:G20"/>
    <mergeCell ref="A9:G9"/>
    <mergeCell ref="G38:H38"/>
    <mergeCell ref="J6:K6"/>
    <mergeCell ref="C10:G10"/>
    <mergeCell ref="J15:N15"/>
    <mergeCell ref="G37:H37"/>
    <mergeCell ref="C21:G21"/>
    <mergeCell ref="H4:N4"/>
    <mergeCell ref="C12:G12"/>
    <mergeCell ref="J12:N12"/>
    <mergeCell ref="H17:N17"/>
    <mergeCell ref="C19:G19"/>
    <mergeCell ref="J18:N18"/>
    <mergeCell ref="C13:G13"/>
    <mergeCell ref="A4:G4"/>
    <mergeCell ref="C15:G15"/>
    <mergeCell ref="J14:N14"/>
    <mergeCell ref="J10:N10"/>
    <mergeCell ref="C42:D42"/>
    <mergeCell ref="G42:H42"/>
    <mergeCell ref="C14:G14"/>
    <mergeCell ref="J13:N13"/>
    <mergeCell ref="J19:N19"/>
    <mergeCell ref="F7:G7"/>
    <mergeCell ref="G39:H39"/>
    <mergeCell ref="C41:D41"/>
    <mergeCell ref="C40:D40"/>
    <mergeCell ref="G40:H40"/>
    <mergeCell ref="C18:G18"/>
    <mergeCell ref="G5"/>
    <mergeCell ref="G43:H43"/>
    <mergeCell ref="C6:D6"/>
    <mergeCell ref="A17:G17"/>
    <mergeCell ref="J5:K5"/>
    <mergeCell ref="C7"/>
    <mergeCell ref="C5:D5"/>
    <mergeCell ref="E36:H36"/>
  </mergeCells>
  <conditionalFormatting sqref="G39:H39">
    <cfRule type="expression" dxfId="11" priority="2">
      <formula>G39="Revisar"</formula>
    </cfRule>
  </conditionalFormatting>
  <conditionalFormatting sqref="G39:H40">
    <cfRule type="expression" dxfId="10" priority="1">
      <formula>G39="OK"</formula>
    </cfRule>
  </conditionalFormatting>
  <conditionalFormatting sqref="G40:H40">
    <cfRule type="expression" dxfId="9" priority="4">
      <formula>G40="Revisar"</formula>
    </cfRule>
  </conditionalFormatting>
  <conditionalFormatting sqref="G41:H41">
    <cfRule type="expression" dxfId="8" priority="5">
      <formula>OR(G41="OK",G41="N/A")</formula>
    </cfRule>
    <cfRule type="expression" dxfId="7" priority="6">
      <formula>G41="Falta ADR/UN"</formula>
    </cfRule>
  </conditionalFormatting>
  <conditionalFormatting sqref="G42:H42">
    <cfRule type="expression" dxfId="6" priority="7">
      <formula>G42="OK"</formula>
    </cfRule>
    <cfRule type="expression" dxfId="5" priority="8">
      <formula>G42="Revisar"</formula>
    </cfRule>
  </conditionalFormatting>
  <conditionalFormatting sqref="G43:H43">
    <cfRule type="expression" dxfId="4" priority="9">
      <formula>G43="LISTO PARA IMPRIMIR"</formula>
    </cfRule>
    <cfRule type="expression" dxfId="3" priority="10">
      <formula>G43="REVISAR DATOS"</formula>
    </cfRule>
  </conditionalFormatting>
  <conditionalFormatting sqref="J7:K7">
    <cfRule type="colorScale" priority="13">
      <colorScale>
        <cfvo type="num" val="0"/>
        <cfvo type="num" val="0.5"/>
        <cfvo type="num" val="1"/>
        <color rgb="FFFDE9E7"/>
        <color rgb="FFFFF4CC"/>
        <color rgb="FFE2F0D9"/>
      </colorScale>
    </cfRule>
  </conditionalFormatting>
  <conditionalFormatting sqref="N7">
    <cfRule type="expression" dxfId="2" priority="11">
      <formula>N7="LISTO PARA IMPRIMIR"</formula>
    </cfRule>
    <cfRule type="expression" dxfId="1" priority="12">
      <formula>N7="REVISAR DATOS"</formula>
    </cfRule>
  </conditionalFormatting>
  <dataValidations count="10">
    <dataValidation type="list" allowBlank="1" sqref="C6:D6" xr:uid="{00000000-0002-0000-0000-000000000000}">
      <formula1>"Nacional,Internacional"</formula1>
    </dataValidation>
    <dataValidation type="list" allowBlank="1" sqref="G6" xr:uid="{00000000-0002-0000-0000-000001000000}">
      <formula1>"Porte pagado,Porte debido,Mixto"</formula1>
    </dataValidation>
    <dataValidation type="list" allowBlank="1" sqref="C7" xr:uid="{00000000-0002-0000-0000-000002000000}">
      <formula1>"EUR,USD,GBP"</formula1>
    </dataValidation>
    <dataValidation type="list" allowBlank="1" sqref="F7:G7" xr:uid="{00000000-0002-0000-0000-000003000000}">
      <formula1>"Borrador,Confirmado,En tránsito,Entregado"</formula1>
    </dataValidation>
    <dataValidation type="list" allowBlank="1" sqref="M22:N22" xr:uid="{00000000-0002-0000-0000-000004000000}">
      <formula1>"Completo,Grupaje,Exprés,Temperatura controlada"</formula1>
    </dataValidation>
    <dataValidation type="list" allowBlank="1" sqref="J23:K23" xr:uid="{00000000-0002-0000-0000-000005000000}">
      <formula1>"No,Sí"</formula1>
    </dataValidation>
    <dataValidation type="list" allowBlank="1" sqref="C25:C32" xr:uid="{00000000-0002-0000-0000-000006000000}">
      <formula1>"Palet,Flight case,Caja,Lote flejado,Rack,Contenedor,Unidad"</formula1>
    </dataValidation>
    <dataValidation type="list" allowBlank="1" sqref="L25:L32" xr:uid="{00000000-0002-0000-0000-000007000000}">
      <formula1>"Ambiente,2-8,15-25,Congelado"</formula1>
    </dataValidation>
    <dataValidation type="whole" operator="greaterThanOrEqual" allowBlank="1" sqref="D25:D32 J22:K22 I25:I32" xr:uid="{00000000-0002-0000-0000-000008000000}">
      <formula1>0</formula1>
    </dataValidation>
    <dataValidation type="decimal" operator="greaterThanOrEqual" allowBlank="1" sqref="E25:E32 C37:D40 M25:M32 G25:G32" xr:uid="{00000000-0002-0000-0000-000009000000}">
      <formula1>0</formula1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Carta de porte</vt:lpstr>
      <vt:lpstr>'Carta de porte'!Área_de_impresión</vt:lpstr>
      <vt:lpstr>'Carta de porte'!Títulos_a_imprimir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2026-03-25T07:36:41Z</dcterms:modified>
</cp:coreProperties>
</file>