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pa de stakeholders\"/>
    </mc:Choice>
  </mc:AlternateContent>
  <xr:revisionPtr revIDLastSave="0" documentId="8_{93419710-0A2E-485B-84F9-6212BBE476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pa" sheetId="1" r:id="rId1"/>
    <sheet name="Datos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00" i="2" l="1"/>
  <c r="U200" i="2"/>
  <c r="T200" i="2"/>
  <c r="S200" i="2"/>
  <c r="R200" i="2"/>
  <c r="Q200" i="2"/>
  <c r="P200" i="2"/>
  <c r="V199" i="2"/>
  <c r="U199" i="2"/>
  <c r="T199" i="2"/>
  <c r="S199" i="2"/>
  <c r="R199" i="2"/>
  <c r="Q199" i="2"/>
  <c r="P199" i="2"/>
  <c r="V198" i="2"/>
  <c r="U198" i="2"/>
  <c r="T198" i="2"/>
  <c r="S198" i="2"/>
  <c r="R198" i="2"/>
  <c r="Q198" i="2"/>
  <c r="P198" i="2"/>
  <c r="V197" i="2"/>
  <c r="U197" i="2"/>
  <c r="T197" i="2"/>
  <c r="S197" i="2"/>
  <c r="R197" i="2"/>
  <c r="Q197" i="2"/>
  <c r="P197" i="2"/>
  <c r="V196" i="2"/>
  <c r="U196" i="2"/>
  <c r="T196" i="2"/>
  <c r="S196" i="2"/>
  <c r="R196" i="2"/>
  <c r="Q196" i="2"/>
  <c r="P196" i="2"/>
  <c r="V195" i="2"/>
  <c r="U195" i="2"/>
  <c r="T195" i="2"/>
  <c r="S195" i="2"/>
  <c r="R195" i="2"/>
  <c r="Q195" i="2"/>
  <c r="P195" i="2"/>
  <c r="V194" i="2"/>
  <c r="U194" i="2"/>
  <c r="T194" i="2"/>
  <c r="S194" i="2"/>
  <c r="R194" i="2"/>
  <c r="Q194" i="2"/>
  <c r="P194" i="2"/>
  <c r="V193" i="2"/>
  <c r="U193" i="2"/>
  <c r="T193" i="2"/>
  <c r="S193" i="2"/>
  <c r="R193" i="2"/>
  <c r="Q193" i="2"/>
  <c r="P193" i="2"/>
  <c r="V192" i="2"/>
  <c r="U192" i="2"/>
  <c r="T192" i="2"/>
  <c r="S192" i="2"/>
  <c r="R192" i="2"/>
  <c r="Q192" i="2"/>
  <c r="P192" i="2"/>
  <c r="V191" i="2"/>
  <c r="U191" i="2"/>
  <c r="T191" i="2"/>
  <c r="S191" i="2"/>
  <c r="R191" i="2"/>
  <c r="Q191" i="2"/>
  <c r="P191" i="2"/>
  <c r="V190" i="2"/>
  <c r="U190" i="2"/>
  <c r="T190" i="2"/>
  <c r="S190" i="2"/>
  <c r="R190" i="2"/>
  <c r="Q190" i="2"/>
  <c r="P190" i="2"/>
  <c r="V189" i="2"/>
  <c r="U189" i="2"/>
  <c r="T189" i="2"/>
  <c r="S189" i="2"/>
  <c r="R189" i="2"/>
  <c r="Q189" i="2"/>
  <c r="P189" i="2"/>
  <c r="V188" i="2"/>
  <c r="U188" i="2"/>
  <c r="T188" i="2"/>
  <c r="S188" i="2"/>
  <c r="R188" i="2"/>
  <c r="Q188" i="2"/>
  <c r="P188" i="2"/>
  <c r="V187" i="2"/>
  <c r="U187" i="2"/>
  <c r="T187" i="2"/>
  <c r="S187" i="2"/>
  <c r="R187" i="2"/>
  <c r="Q187" i="2"/>
  <c r="P187" i="2"/>
  <c r="V186" i="2"/>
  <c r="U186" i="2"/>
  <c r="T186" i="2"/>
  <c r="S186" i="2"/>
  <c r="R186" i="2"/>
  <c r="Q186" i="2"/>
  <c r="P186" i="2"/>
  <c r="V185" i="2"/>
  <c r="U185" i="2"/>
  <c r="T185" i="2"/>
  <c r="S185" i="2"/>
  <c r="R185" i="2"/>
  <c r="Q185" i="2"/>
  <c r="P185" i="2"/>
  <c r="V184" i="2"/>
  <c r="U184" i="2"/>
  <c r="T184" i="2"/>
  <c r="S184" i="2"/>
  <c r="R184" i="2"/>
  <c r="Q184" i="2"/>
  <c r="P184" i="2"/>
  <c r="V183" i="2"/>
  <c r="U183" i="2"/>
  <c r="T183" i="2"/>
  <c r="S183" i="2"/>
  <c r="R183" i="2"/>
  <c r="Q183" i="2"/>
  <c r="P183" i="2"/>
  <c r="V182" i="2"/>
  <c r="U182" i="2"/>
  <c r="T182" i="2"/>
  <c r="S182" i="2"/>
  <c r="R182" i="2"/>
  <c r="Q182" i="2"/>
  <c r="P182" i="2"/>
  <c r="V181" i="2"/>
  <c r="U181" i="2"/>
  <c r="T181" i="2"/>
  <c r="S181" i="2"/>
  <c r="R181" i="2"/>
  <c r="Q181" i="2"/>
  <c r="P181" i="2"/>
  <c r="V180" i="2"/>
  <c r="U180" i="2"/>
  <c r="T180" i="2"/>
  <c r="S180" i="2"/>
  <c r="R180" i="2"/>
  <c r="Q180" i="2"/>
  <c r="P180" i="2"/>
  <c r="V179" i="2"/>
  <c r="U179" i="2"/>
  <c r="T179" i="2"/>
  <c r="S179" i="2"/>
  <c r="R179" i="2"/>
  <c r="Q179" i="2"/>
  <c r="P179" i="2"/>
  <c r="V178" i="2"/>
  <c r="U178" i="2"/>
  <c r="T178" i="2"/>
  <c r="S178" i="2"/>
  <c r="R178" i="2"/>
  <c r="Q178" i="2"/>
  <c r="P178" i="2"/>
  <c r="V177" i="2"/>
  <c r="U177" i="2"/>
  <c r="T177" i="2"/>
  <c r="S177" i="2"/>
  <c r="R177" i="2"/>
  <c r="Q177" i="2"/>
  <c r="P177" i="2"/>
  <c r="V176" i="2"/>
  <c r="U176" i="2"/>
  <c r="T176" i="2"/>
  <c r="S176" i="2"/>
  <c r="R176" i="2"/>
  <c r="Q176" i="2"/>
  <c r="P176" i="2"/>
  <c r="V175" i="2"/>
  <c r="U175" i="2"/>
  <c r="T175" i="2"/>
  <c r="S175" i="2"/>
  <c r="R175" i="2"/>
  <c r="Q175" i="2"/>
  <c r="P175" i="2"/>
  <c r="V174" i="2"/>
  <c r="U174" i="2"/>
  <c r="T174" i="2"/>
  <c r="S174" i="2"/>
  <c r="R174" i="2"/>
  <c r="Q174" i="2"/>
  <c r="P174" i="2"/>
  <c r="V173" i="2"/>
  <c r="U173" i="2"/>
  <c r="T173" i="2"/>
  <c r="S173" i="2"/>
  <c r="R173" i="2"/>
  <c r="Q173" i="2"/>
  <c r="P173" i="2"/>
  <c r="V172" i="2"/>
  <c r="U172" i="2"/>
  <c r="T172" i="2"/>
  <c r="S172" i="2"/>
  <c r="R172" i="2"/>
  <c r="Q172" i="2"/>
  <c r="P172" i="2"/>
  <c r="V171" i="2"/>
  <c r="U171" i="2"/>
  <c r="T171" i="2"/>
  <c r="S171" i="2"/>
  <c r="R171" i="2"/>
  <c r="Q171" i="2"/>
  <c r="P171" i="2"/>
  <c r="V170" i="2"/>
  <c r="U170" i="2"/>
  <c r="T170" i="2"/>
  <c r="S170" i="2"/>
  <c r="R170" i="2"/>
  <c r="Q170" i="2"/>
  <c r="P170" i="2"/>
  <c r="V169" i="2"/>
  <c r="U169" i="2"/>
  <c r="T169" i="2"/>
  <c r="S169" i="2"/>
  <c r="R169" i="2"/>
  <c r="Q169" i="2"/>
  <c r="P169" i="2"/>
  <c r="V168" i="2"/>
  <c r="U168" i="2"/>
  <c r="T168" i="2"/>
  <c r="S168" i="2"/>
  <c r="R168" i="2"/>
  <c r="Q168" i="2"/>
  <c r="P168" i="2"/>
  <c r="V167" i="2"/>
  <c r="U167" i="2"/>
  <c r="T167" i="2"/>
  <c r="S167" i="2"/>
  <c r="R167" i="2"/>
  <c r="Q167" i="2"/>
  <c r="P167" i="2"/>
  <c r="V166" i="2"/>
  <c r="U166" i="2"/>
  <c r="T166" i="2"/>
  <c r="S166" i="2"/>
  <c r="R166" i="2"/>
  <c r="Q166" i="2"/>
  <c r="P166" i="2"/>
  <c r="V165" i="2"/>
  <c r="U165" i="2"/>
  <c r="T165" i="2"/>
  <c r="S165" i="2"/>
  <c r="R165" i="2"/>
  <c r="Q165" i="2"/>
  <c r="P165" i="2"/>
  <c r="V164" i="2"/>
  <c r="U164" i="2"/>
  <c r="T164" i="2"/>
  <c r="S164" i="2"/>
  <c r="R164" i="2"/>
  <c r="Q164" i="2"/>
  <c r="P164" i="2"/>
  <c r="V163" i="2"/>
  <c r="U163" i="2"/>
  <c r="T163" i="2"/>
  <c r="S163" i="2"/>
  <c r="R163" i="2"/>
  <c r="Q163" i="2"/>
  <c r="P163" i="2"/>
  <c r="V162" i="2"/>
  <c r="U162" i="2"/>
  <c r="T162" i="2"/>
  <c r="S162" i="2"/>
  <c r="R162" i="2"/>
  <c r="Q162" i="2"/>
  <c r="P162" i="2"/>
  <c r="V161" i="2"/>
  <c r="U161" i="2"/>
  <c r="T161" i="2"/>
  <c r="S161" i="2"/>
  <c r="R161" i="2"/>
  <c r="Q161" i="2"/>
  <c r="P161" i="2"/>
  <c r="V160" i="2"/>
  <c r="U160" i="2"/>
  <c r="T160" i="2"/>
  <c r="S160" i="2"/>
  <c r="R160" i="2"/>
  <c r="Q160" i="2"/>
  <c r="P160" i="2"/>
  <c r="V159" i="2"/>
  <c r="U159" i="2"/>
  <c r="T159" i="2"/>
  <c r="S159" i="2"/>
  <c r="R159" i="2"/>
  <c r="Q159" i="2"/>
  <c r="P159" i="2"/>
  <c r="V158" i="2"/>
  <c r="U158" i="2"/>
  <c r="T158" i="2"/>
  <c r="S158" i="2"/>
  <c r="R158" i="2"/>
  <c r="Q158" i="2"/>
  <c r="P158" i="2"/>
  <c r="V157" i="2"/>
  <c r="U157" i="2"/>
  <c r="T157" i="2"/>
  <c r="S157" i="2"/>
  <c r="R157" i="2"/>
  <c r="Q157" i="2"/>
  <c r="P157" i="2"/>
  <c r="V156" i="2"/>
  <c r="U156" i="2"/>
  <c r="T156" i="2"/>
  <c r="S156" i="2"/>
  <c r="R156" i="2"/>
  <c r="Q156" i="2"/>
  <c r="P156" i="2"/>
  <c r="V155" i="2"/>
  <c r="U155" i="2"/>
  <c r="T155" i="2"/>
  <c r="S155" i="2"/>
  <c r="R155" i="2"/>
  <c r="Q155" i="2"/>
  <c r="P155" i="2"/>
  <c r="V154" i="2"/>
  <c r="U154" i="2"/>
  <c r="T154" i="2"/>
  <c r="S154" i="2"/>
  <c r="R154" i="2"/>
  <c r="Q154" i="2"/>
  <c r="P154" i="2"/>
  <c r="V153" i="2"/>
  <c r="U153" i="2"/>
  <c r="T153" i="2"/>
  <c r="S153" i="2"/>
  <c r="R153" i="2"/>
  <c r="Q153" i="2"/>
  <c r="P153" i="2"/>
  <c r="V152" i="2"/>
  <c r="U152" i="2"/>
  <c r="T152" i="2"/>
  <c r="S152" i="2"/>
  <c r="R152" i="2"/>
  <c r="Q152" i="2"/>
  <c r="P152" i="2"/>
  <c r="V151" i="2"/>
  <c r="U151" i="2"/>
  <c r="T151" i="2"/>
  <c r="S151" i="2"/>
  <c r="R151" i="2"/>
  <c r="Q151" i="2"/>
  <c r="P151" i="2"/>
  <c r="V150" i="2"/>
  <c r="U150" i="2"/>
  <c r="T150" i="2"/>
  <c r="S150" i="2"/>
  <c r="R150" i="2"/>
  <c r="Q150" i="2"/>
  <c r="P150" i="2"/>
  <c r="V149" i="2"/>
  <c r="U149" i="2"/>
  <c r="T149" i="2"/>
  <c r="S149" i="2"/>
  <c r="R149" i="2"/>
  <c r="Q149" i="2"/>
  <c r="P149" i="2"/>
  <c r="V148" i="2"/>
  <c r="U148" i="2"/>
  <c r="T148" i="2"/>
  <c r="S148" i="2"/>
  <c r="R148" i="2"/>
  <c r="Q148" i="2"/>
  <c r="P148" i="2"/>
  <c r="V147" i="2"/>
  <c r="U147" i="2"/>
  <c r="T147" i="2"/>
  <c r="S147" i="2"/>
  <c r="R147" i="2"/>
  <c r="Q147" i="2"/>
  <c r="P147" i="2"/>
  <c r="V146" i="2"/>
  <c r="U146" i="2"/>
  <c r="T146" i="2"/>
  <c r="S146" i="2"/>
  <c r="R146" i="2"/>
  <c r="Q146" i="2"/>
  <c r="P146" i="2"/>
  <c r="V145" i="2"/>
  <c r="U145" i="2"/>
  <c r="T145" i="2"/>
  <c r="S145" i="2"/>
  <c r="R145" i="2"/>
  <c r="Q145" i="2"/>
  <c r="P145" i="2"/>
  <c r="V144" i="2"/>
  <c r="U144" i="2"/>
  <c r="T144" i="2"/>
  <c r="S144" i="2"/>
  <c r="R144" i="2"/>
  <c r="Q144" i="2"/>
  <c r="P144" i="2"/>
  <c r="V143" i="2"/>
  <c r="U143" i="2"/>
  <c r="T143" i="2"/>
  <c r="S143" i="2"/>
  <c r="R143" i="2"/>
  <c r="Q143" i="2"/>
  <c r="P143" i="2"/>
  <c r="V142" i="2"/>
  <c r="U142" i="2"/>
  <c r="T142" i="2"/>
  <c r="S142" i="2"/>
  <c r="R142" i="2"/>
  <c r="Q142" i="2"/>
  <c r="P142" i="2"/>
  <c r="V141" i="2"/>
  <c r="U141" i="2"/>
  <c r="T141" i="2"/>
  <c r="S141" i="2"/>
  <c r="R141" i="2"/>
  <c r="Q141" i="2"/>
  <c r="P141" i="2"/>
  <c r="V140" i="2"/>
  <c r="U140" i="2"/>
  <c r="T140" i="2"/>
  <c r="S140" i="2"/>
  <c r="R140" i="2"/>
  <c r="Q140" i="2"/>
  <c r="P140" i="2"/>
  <c r="V139" i="2"/>
  <c r="U139" i="2"/>
  <c r="T139" i="2"/>
  <c r="S139" i="2"/>
  <c r="R139" i="2"/>
  <c r="Q139" i="2"/>
  <c r="P139" i="2"/>
  <c r="V138" i="2"/>
  <c r="U138" i="2"/>
  <c r="T138" i="2"/>
  <c r="S138" i="2"/>
  <c r="R138" i="2"/>
  <c r="Q138" i="2"/>
  <c r="P138" i="2"/>
  <c r="V137" i="2"/>
  <c r="U137" i="2"/>
  <c r="T137" i="2"/>
  <c r="S137" i="2"/>
  <c r="R137" i="2"/>
  <c r="Q137" i="2"/>
  <c r="P137" i="2"/>
  <c r="V136" i="2"/>
  <c r="U136" i="2"/>
  <c r="T136" i="2"/>
  <c r="S136" i="2"/>
  <c r="R136" i="2"/>
  <c r="Q136" i="2"/>
  <c r="P136" i="2"/>
  <c r="V135" i="2"/>
  <c r="U135" i="2"/>
  <c r="T135" i="2"/>
  <c r="S135" i="2"/>
  <c r="R135" i="2"/>
  <c r="Q135" i="2"/>
  <c r="P135" i="2"/>
  <c r="V134" i="2"/>
  <c r="U134" i="2"/>
  <c r="T134" i="2"/>
  <c r="S134" i="2"/>
  <c r="R134" i="2"/>
  <c r="Q134" i="2"/>
  <c r="P134" i="2"/>
  <c r="V133" i="2"/>
  <c r="U133" i="2"/>
  <c r="T133" i="2"/>
  <c r="S133" i="2"/>
  <c r="R133" i="2"/>
  <c r="Q133" i="2"/>
  <c r="P133" i="2"/>
  <c r="V132" i="2"/>
  <c r="U132" i="2"/>
  <c r="T132" i="2"/>
  <c r="S132" i="2"/>
  <c r="R132" i="2"/>
  <c r="Q132" i="2"/>
  <c r="P132" i="2"/>
  <c r="V131" i="2"/>
  <c r="U131" i="2"/>
  <c r="T131" i="2"/>
  <c r="S131" i="2"/>
  <c r="R131" i="2"/>
  <c r="Q131" i="2"/>
  <c r="P131" i="2"/>
  <c r="V130" i="2"/>
  <c r="U130" i="2"/>
  <c r="T130" i="2"/>
  <c r="S130" i="2"/>
  <c r="R130" i="2"/>
  <c r="Q130" i="2"/>
  <c r="P130" i="2"/>
  <c r="V129" i="2"/>
  <c r="U129" i="2"/>
  <c r="T129" i="2"/>
  <c r="S129" i="2"/>
  <c r="R129" i="2"/>
  <c r="Q129" i="2"/>
  <c r="P129" i="2"/>
  <c r="V128" i="2"/>
  <c r="U128" i="2"/>
  <c r="T128" i="2"/>
  <c r="S128" i="2"/>
  <c r="R128" i="2"/>
  <c r="Q128" i="2"/>
  <c r="P128" i="2"/>
  <c r="V127" i="2"/>
  <c r="U127" i="2"/>
  <c r="T127" i="2"/>
  <c r="S127" i="2"/>
  <c r="R127" i="2"/>
  <c r="Q127" i="2"/>
  <c r="P127" i="2"/>
  <c r="V126" i="2"/>
  <c r="U126" i="2"/>
  <c r="T126" i="2"/>
  <c r="S126" i="2"/>
  <c r="R126" i="2"/>
  <c r="Q126" i="2"/>
  <c r="P126" i="2"/>
  <c r="V125" i="2"/>
  <c r="U125" i="2"/>
  <c r="T125" i="2"/>
  <c r="S125" i="2"/>
  <c r="R125" i="2"/>
  <c r="Q125" i="2"/>
  <c r="P125" i="2"/>
  <c r="V124" i="2"/>
  <c r="U124" i="2"/>
  <c r="T124" i="2"/>
  <c r="S124" i="2"/>
  <c r="R124" i="2"/>
  <c r="Q124" i="2"/>
  <c r="P124" i="2"/>
  <c r="V123" i="2"/>
  <c r="U123" i="2"/>
  <c r="T123" i="2"/>
  <c r="S123" i="2"/>
  <c r="R123" i="2"/>
  <c r="Q123" i="2"/>
  <c r="P123" i="2"/>
  <c r="V122" i="2"/>
  <c r="U122" i="2"/>
  <c r="T122" i="2"/>
  <c r="S122" i="2"/>
  <c r="R122" i="2"/>
  <c r="Q122" i="2"/>
  <c r="P122" i="2"/>
  <c r="V121" i="2"/>
  <c r="U121" i="2"/>
  <c r="T121" i="2"/>
  <c r="S121" i="2"/>
  <c r="R121" i="2"/>
  <c r="Q121" i="2"/>
  <c r="P121" i="2"/>
  <c r="V120" i="2"/>
  <c r="U120" i="2"/>
  <c r="T120" i="2"/>
  <c r="S120" i="2"/>
  <c r="R120" i="2"/>
  <c r="Q120" i="2"/>
  <c r="P120" i="2"/>
  <c r="V119" i="2"/>
  <c r="U119" i="2"/>
  <c r="T119" i="2"/>
  <c r="S119" i="2"/>
  <c r="R119" i="2"/>
  <c r="Q119" i="2"/>
  <c r="P119" i="2"/>
  <c r="V118" i="2"/>
  <c r="U118" i="2"/>
  <c r="T118" i="2"/>
  <c r="S118" i="2"/>
  <c r="R118" i="2"/>
  <c r="Q118" i="2"/>
  <c r="P118" i="2"/>
  <c r="V117" i="2"/>
  <c r="U117" i="2"/>
  <c r="T117" i="2"/>
  <c r="S117" i="2"/>
  <c r="R117" i="2"/>
  <c r="Q117" i="2"/>
  <c r="P117" i="2"/>
  <c r="V116" i="2"/>
  <c r="U116" i="2"/>
  <c r="T116" i="2"/>
  <c r="S116" i="2"/>
  <c r="R116" i="2"/>
  <c r="Q116" i="2"/>
  <c r="P116" i="2"/>
  <c r="V115" i="2"/>
  <c r="U115" i="2"/>
  <c r="T115" i="2"/>
  <c r="S115" i="2"/>
  <c r="R115" i="2"/>
  <c r="Q115" i="2"/>
  <c r="P115" i="2"/>
  <c r="V114" i="2"/>
  <c r="U114" i="2"/>
  <c r="T114" i="2"/>
  <c r="S114" i="2"/>
  <c r="R114" i="2"/>
  <c r="Q114" i="2"/>
  <c r="P114" i="2"/>
  <c r="V113" i="2"/>
  <c r="U113" i="2"/>
  <c r="T113" i="2"/>
  <c r="S113" i="2"/>
  <c r="R113" i="2"/>
  <c r="Q113" i="2"/>
  <c r="P113" i="2"/>
  <c r="V112" i="2"/>
  <c r="U112" i="2"/>
  <c r="T112" i="2"/>
  <c r="S112" i="2"/>
  <c r="R112" i="2"/>
  <c r="Q112" i="2"/>
  <c r="P112" i="2"/>
  <c r="V111" i="2"/>
  <c r="U111" i="2"/>
  <c r="T111" i="2"/>
  <c r="S111" i="2"/>
  <c r="R111" i="2"/>
  <c r="Q111" i="2"/>
  <c r="P111" i="2"/>
  <c r="V110" i="2"/>
  <c r="U110" i="2"/>
  <c r="T110" i="2"/>
  <c r="S110" i="2"/>
  <c r="R110" i="2"/>
  <c r="Q110" i="2"/>
  <c r="P110" i="2"/>
  <c r="V109" i="2"/>
  <c r="U109" i="2"/>
  <c r="T109" i="2"/>
  <c r="S109" i="2"/>
  <c r="R109" i="2"/>
  <c r="Q109" i="2"/>
  <c r="P109" i="2"/>
  <c r="V108" i="2"/>
  <c r="U108" i="2"/>
  <c r="T108" i="2"/>
  <c r="S108" i="2"/>
  <c r="R108" i="2"/>
  <c r="Q108" i="2"/>
  <c r="P108" i="2"/>
  <c r="V107" i="2"/>
  <c r="U107" i="2"/>
  <c r="T107" i="2"/>
  <c r="S107" i="2"/>
  <c r="R107" i="2"/>
  <c r="Q107" i="2"/>
  <c r="P107" i="2"/>
  <c r="V106" i="2"/>
  <c r="U106" i="2"/>
  <c r="T106" i="2"/>
  <c r="S106" i="2"/>
  <c r="R106" i="2"/>
  <c r="Q106" i="2"/>
  <c r="P106" i="2"/>
  <c r="V105" i="2"/>
  <c r="U105" i="2"/>
  <c r="T105" i="2"/>
  <c r="S105" i="2"/>
  <c r="R105" i="2"/>
  <c r="Q105" i="2"/>
  <c r="P105" i="2"/>
  <c r="V104" i="2"/>
  <c r="U104" i="2"/>
  <c r="T104" i="2"/>
  <c r="S104" i="2"/>
  <c r="R104" i="2"/>
  <c r="Q104" i="2"/>
  <c r="P104" i="2"/>
  <c r="V103" i="2"/>
  <c r="U103" i="2"/>
  <c r="T103" i="2"/>
  <c r="S103" i="2"/>
  <c r="R103" i="2"/>
  <c r="Q103" i="2"/>
  <c r="P103" i="2"/>
  <c r="V102" i="2"/>
  <c r="U102" i="2"/>
  <c r="T102" i="2"/>
  <c r="S102" i="2"/>
  <c r="R102" i="2"/>
  <c r="Q102" i="2"/>
  <c r="P102" i="2"/>
  <c r="V101" i="2"/>
  <c r="U101" i="2"/>
  <c r="T101" i="2"/>
  <c r="S101" i="2"/>
  <c r="R101" i="2"/>
  <c r="Q101" i="2"/>
  <c r="P101" i="2"/>
  <c r="V100" i="2"/>
  <c r="U100" i="2"/>
  <c r="T100" i="2"/>
  <c r="S100" i="2"/>
  <c r="R100" i="2"/>
  <c r="Q100" i="2"/>
  <c r="P100" i="2"/>
  <c r="V99" i="2"/>
  <c r="U99" i="2"/>
  <c r="T99" i="2"/>
  <c r="S99" i="2"/>
  <c r="R99" i="2"/>
  <c r="Q99" i="2"/>
  <c r="P99" i="2"/>
  <c r="V98" i="2"/>
  <c r="U98" i="2"/>
  <c r="T98" i="2"/>
  <c r="S98" i="2"/>
  <c r="R98" i="2"/>
  <c r="Q98" i="2"/>
  <c r="P98" i="2"/>
  <c r="V97" i="2"/>
  <c r="U97" i="2"/>
  <c r="T97" i="2"/>
  <c r="S97" i="2"/>
  <c r="R97" i="2"/>
  <c r="Q97" i="2"/>
  <c r="P97" i="2"/>
  <c r="V96" i="2"/>
  <c r="U96" i="2"/>
  <c r="T96" i="2"/>
  <c r="S96" i="2"/>
  <c r="R96" i="2"/>
  <c r="Q96" i="2"/>
  <c r="P96" i="2"/>
  <c r="V95" i="2"/>
  <c r="U95" i="2"/>
  <c r="T95" i="2"/>
  <c r="S95" i="2"/>
  <c r="R95" i="2"/>
  <c r="Q95" i="2"/>
  <c r="P95" i="2"/>
  <c r="V94" i="2"/>
  <c r="U94" i="2"/>
  <c r="T94" i="2"/>
  <c r="S94" i="2"/>
  <c r="R94" i="2"/>
  <c r="Q94" i="2"/>
  <c r="P94" i="2"/>
  <c r="V93" i="2"/>
  <c r="U93" i="2"/>
  <c r="T93" i="2"/>
  <c r="S93" i="2"/>
  <c r="R93" i="2"/>
  <c r="Q93" i="2"/>
  <c r="P93" i="2"/>
  <c r="V92" i="2"/>
  <c r="U92" i="2"/>
  <c r="T92" i="2"/>
  <c r="S92" i="2"/>
  <c r="R92" i="2"/>
  <c r="Q92" i="2"/>
  <c r="P92" i="2"/>
  <c r="V91" i="2"/>
  <c r="U91" i="2"/>
  <c r="T91" i="2"/>
  <c r="S91" i="2"/>
  <c r="R91" i="2"/>
  <c r="Q91" i="2"/>
  <c r="P91" i="2"/>
  <c r="V90" i="2"/>
  <c r="U90" i="2"/>
  <c r="T90" i="2"/>
  <c r="S90" i="2"/>
  <c r="R90" i="2"/>
  <c r="Q90" i="2"/>
  <c r="P90" i="2"/>
  <c r="V89" i="2"/>
  <c r="U89" i="2"/>
  <c r="T89" i="2"/>
  <c r="S89" i="2"/>
  <c r="R89" i="2"/>
  <c r="Q89" i="2"/>
  <c r="P89" i="2"/>
  <c r="V88" i="2"/>
  <c r="U88" i="2"/>
  <c r="T88" i="2"/>
  <c r="S88" i="2"/>
  <c r="R88" i="2"/>
  <c r="Q88" i="2"/>
  <c r="P88" i="2"/>
  <c r="V87" i="2"/>
  <c r="U87" i="2"/>
  <c r="T87" i="2"/>
  <c r="S87" i="2"/>
  <c r="R87" i="2"/>
  <c r="Q87" i="2"/>
  <c r="P87" i="2"/>
  <c r="V86" i="2"/>
  <c r="U86" i="2"/>
  <c r="T86" i="2"/>
  <c r="S86" i="2"/>
  <c r="R86" i="2"/>
  <c r="Q86" i="2"/>
  <c r="P86" i="2"/>
  <c r="V85" i="2"/>
  <c r="U85" i="2"/>
  <c r="T85" i="2"/>
  <c r="S85" i="2"/>
  <c r="R85" i="2"/>
  <c r="Q85" i="2"/>
  <c r="P85" i="2"/>
  <c r="V84" i="2"/>
  <c r="U84" i="2"/>
  <c r="T84" i="2"/>
  <c r="S84" i="2"/>
  <c r="R84" i="2"/>
  <c r="Q84" i="2"/>
  <c r="P84" i="2"/>
  <c r="V83" i="2"/>
  <c r="U83" i="2"/>
  <c r="T83" i="2"/>
  <c r="S83" i="2"/>
  <c r="R83" i="2"/>
  <c r="Q83" i="2"/>
  <c r="P83" i="2"/>
  <c r="V82" i="2"/>
  <c r="U82" i="2"/>
  <c r="T82" i="2"/>
  <c r="S82" i="2"/>
  <c r="R82" i="2"/>
  <c r="Q82" i="2"/>
  <c r="P82" i="2"/>
  <c r="V81" i="2"/>
  <c r="U81" i="2"/>
  <c r="T81" i="2"/>
  <c r="S81" i="2"/>
  <c r="R81" i="2"/>
  <c r="Q81" i="2"/>
  <c r="P81" i="2"/>
  <c r="V80" i="2"/>
  <c r="U80" i="2"/>
  <c r="T80" i="2"/>
  <c r="S80" i="2"/>
  <c r="R80" i="2"/>
  <c r="Q80" i="2"/>
  <c r="P80" i="2"/>
  <c r="V79" i="2"/>
  <c r="U79" i="2"/>
  <c r="T79" i="2"/>
  <c r="S79" i="2"/>
  <c r="R79" i="2"/>
  <c r="Q79" i="2"/>
  <c r="P79" i="2"/>
  <c r="V78" i="2"/>
  <c r="U78" i="2"/>
  <c r="T78" i="2"/>
  <c r="S78" i="2"/>
  <c r="R78" i="2"/>
  <c r="Q78" i="2"/>
  <c r="P78" i="2"/>
  <c r="V77" i="2"/>
  <c r="U77" i="2"/>
  <c r="T77" i="2"/>
  <c r="S77" i="2"/>
  <c r="R77" i="2"/>
  <c r="Q77" i="2"/>
  <c r="P77" i="2"/>
  <c r="V76" i="2"/>
  <c r="U76" i="2"/>
  <c r="T76" i="2"/>
  <c r="S76" i="2"/>
  <c r="R76" i="2"/>
  <c r="Q76" i="2"/>
  <c r="P76" i="2"/>
  <c r="V75" i="2"/>
  <c r="U75" i="2"/>
  <c r="T75" i="2"/>
  <c r="S75" i="2"/>
  <c r="R75" i="2"/>
  <c r="Q75" i="2"/>
  <c r="P75" i="2"/>
  <c r="V74" i="2"/>
  <c r="U74" i="2"/>
  <c r="T74" i="2"/>
  <c r="S74" i="2"/>
  <c r="R74" i="2"/>
  <c r="Q74" i="2"/>
  <c r="P74" i="2"/>
  <c r="V73" i="2"/>
  <c r="U73" i="2"/>
  <c r="T73" i="2"/>
  <c r="S73" i="2"/>
  <c r="R73" i="2"/>
  <c r="Q73" i="2"/>
  <c r="P73" i="2"/>
  <c r="V72" i="2"/>
  <c r="U72" i="2"/>
  <c r="T72" i="2"/>
  <c r="S72" i="2"/>
  <c r="R72" i="2"/>
  <c r="Q72" i="2"/>
  <c r="P72" i="2"/>
  <c r="V71" i="2"/>
  <c r="U71" i="2"/>
  <c r="T71" i="2"/>
  <c r="S71" i="2"/>
  <c r="R71" i="2"/>
  <c r="Q71" i="2"/>
  <c r="P71" i="2"/>
  <c r="V70" i="2"/>
  <c r="U70" i="2"/>
  <c r="T70" i="2"/>
  <c r="S70" i="2"/>
  <c r="R70" i="2"/>
  <c r="Q70" i="2"/>
  <c r="P70" i="2"/>
  <c r="V69" i="2"/>
  <c r="U69" i="2"/>
  <c r="T69" i="2"/>
  <c r="S69" i="2"/>
  <c r="R69" i="2"/>
  <c r="Q69" i="2"/>
  <c r="P69" i="2"/>
  <c r="V68" i="2"/>
  <c r="U68" i="2"/>
  <c r="T68" i="2"/>
  <c r="S68" i="2"/>
  <c r="R68" i="2"/>
  <c r="Q68" i="2"/>
  <c r="P68" i="2"/>
  <c r="V67" i="2"/>
  <c r="U67" i="2"/>
  <c r="T67" i="2"/>
  <c r="S67" i="2"/>
  <c r="R67" i="2"/>
  <c r="Q67" i="2"/>
  <c r="P67" i="2"/>
  <c r="V66" i="2"/>
  <c r="U66" i="2"/>
  <c r="T66" i="2"/>
  <c r="S66" i="2"/>
  <c r="R66" i="2"/>
  <c r="Q66" i="2"/>
  <c r="P66" i="2"/>
  <c r="V65" i="2"/>
  <c r="U65" i="2"/>
  <c r="T65" i="2"/>
  <c r="S65" i="2"/>
  <c r="R65" i="2"/>
  <c r="Q65" i="2"/>
  <c r="P65" i="2"/>
  <c r="V64" i="2"/>
  <c r="U64" i="2"/>
  <c r="T64" i="2"/>
  <c r="S64" i="2"/>
  <c r="R64" i="2"/>
  <c r="Q64" i="2"/>
  <c r="P64" i="2"/>
  <c r="V63" i="2"/>
  <c r="U63" i="2"/>
  <c r="T63" i="2"/>
  <c r="S63" i="2"/>
  <c r="R63" i="2"/>
  <c r="Q63" i="2"/>
  <c r="P63" i="2"/>
  <c r="V62" i="2"/>
  <c r="U62" i="2"/>
  <c r="T62" i="2"/>
  <c r="S62" i="2"/>
  <c r="R62" i="2"/>
  <c r="Q62" i="2"/>
  <c r="P62" i="2"/>
  <c r="V61" i="2"/>
  <c r="U61" i="2"/>
  <c r="T61" i="2"/>
  <c r="S61" i="2"/>
  <c r="R61" i="2"/>
  <c r="Q61" i="2"/>
  <c r="P61" i="2"/>
  <c r="V60" i="2"/>
  <c r="U60" i="2"/>
  <c r="T60" i="2"/>
  <c r="S60" i="2"/>
  <c r="R60" i="2"/>
  <c r="Q60" i="2"/>
  <c r="P60" i="2"/>
  <c r="V59" i="2"/>
  <c r="U59" i="2"/>
  <c r="T59" i="2"/>
  <c r="S59" i="2"/>
  <c r="R59" i="2"/>
  <c r="Q59" i="2"/>
  <c r="P59" i="2"/>
  <c r="V58" i="2"/>
  <c r="U58" i="2"/>
  <c r="T58" i="2"/>
  <c r="S58" i="2"/>
  <c r="R58" i="2"/>
  <c r="Q58" i="2"/>
  <c r="P58" i="2"/>
  <c r="V57" i="2"/>
  <c r="U57" i="2"/>
  <c r="T57" i="2"/>
  <c r="S57" i="2"/>
  <c r="R57" i="2"/>
  <c r="Q57" i="2"/>
  <c r="P57" i="2"/>
  <c r="V56" i="2"/>
  <c r="U56" i="2"/>
  <c r="T56" i="2"/>
  <c r="S56" i="2"/>
  <c r="R56" i="2"/>
  <c r="Q56" i="2"/>
  <c r="P56" i="2"/>
  <c r="V55" i="2"/>
  <c r="U55" i="2"/>
  <c r="T55" i="2"/>
  <c r="S55" i="2"/>
  <c r="R55" i="2"/>
  <c r="Q55" i="2"/>
  <c r="P55" i="2"/>
  <c r="V54" i="2"/>
  <c r="U54" i="2"/>
  <c r="T54" i="2"/>
  <c r="S54" i="2"/>
  <c r="R54" i="2"/>
  <c r="Q54" i="2"/>
  <c r="P54" i="2"/>
  <c r="V53" i="2"/>
  <c r="U53" i="2"/>
  <c r="T53" i="2"/>
  <c r="S53" i="2"/>
  <c r="R53" i="2"/>
  <c r="Q53" i="2"/>
  <c r="P53" i="2"/>
  <c r="V52" i="2"/>
  <c r="U52" i="2"/>
  <c r="T52" i="2"/>
  <c r="S52" i="2"/>
  <c r="R52" i="2"/>
  <c r="Q52" i="2"/>
  <c r="P52" i="2"/>
  <c r="V51" i="2"/>
  <c r="U51" i="2"/>
  <c r="T51" i="2"/>
  <c r="S51" i="2"/>
  <c r="R51" i="2"/>
  <c r="Q51" i="2"/>
  <c r="P51" i="2"/>
  <c r="V50" i="2"/>
  <c r="U50" i="2"/>
  <c r="T50" i="2"/>
  <c r="S50" i="2"/>
  <c r="R50" i="2"/>
  <c r="Q50" i="2"/>
  <c r="P50" i="2"/>
  <c r="V49" i="2"/>
  <c r="U49" i="2"/>
  <c r="T49" i="2"/>
  <c r="S49" i="2"/>
  <c r="R49" i="2"/>
  <c r="Q49" i="2"/>
  <c r="P49" i="2"/>
  <c r="V48" i="2"/>
  <c r="U48" i="2"/>
  <c r="T48" i="2"/>
  <c r="S48" i="2"/>
  <c r="R48" i="2"/>
  <c r="Q48" i="2"/>
  <c r="P48" i="2"/>
  <c r="V47" i="2"/>
  <c r="U47" i="2"/>
  <c r="T47" i="2"/>
  <c r="S47" i="2"/>
  <c r="R47" i="2"/>
  <c r="Q47" i="2"/>
  <c r="P47" i="2"/>
  <c r="V46" i="2"/>
  <c r="U46" i="2"/>
  <c r="T46" i="2"/>
  <c r="S46" i="2"/>
  <c r="R46" i="2"/>
  <c r="Q46" i="2"/>
  <c r="P46" i="2"/>
  <c r="V45" i="2"/>
  <c r="U45" i="2"/>
  <c r="T45" i="2"/>
  <c r="S45" i="2"/>
  <c r="R45" i="2"/>
  <c r="Q45" i="2"/>
  <c r="P45" i="2"/>
  <c r="V44" i="2"/>
  <c r="U44" i="2"/>
  <c r="T44" i="2"/>
  <c r="S44" i="2"/>
  <c r="R44" i="2"/>
  <c r="Q44" i="2"/>
  <c r="P44" i="2"/>
  <c r="V43" i="2"/>
  <c r="U43" i="2"/>
  <c r="T43" i="2"/>
  <c r="S43" i="2"/>
  <c r="R43" i="2"/>
  <c r="Q43" i="2"/>
  <c r="P43" i="2"/>
  <c r="V42" i="2"/>
  <c r="U42" i="2"/>
  <c r="T42" i="2"/>
  <c r="S42" i="2"/>
  <c r="R42" i="2"/>
  <c r="Q42" i="2"/>
  <c r="P42" i="2"/>
  <c r="V41" i="2"/>
  <c r="U41" i="2"/>
  <c r="T41" i="2"/>
  <c r="S41" i="2"/>
  <c r="R41" i="2"/>
  <c r="Q41" i="2"/>
  <c r="P41" i="2"/>
  <c r="V40" i="2"/>
  <c r="U40" i="2"/>
  <c r="T40" i="2"/>
  <c r="S40" i="2"/>
  <c r="R40" i="2"/>
  <c r="Q40" i="2"/>
  <c r="P40" i="2"/>
  <c r="V39" i="2"/>
  <c r="U39" i="2"/>
  <c r="T39" i="2"/>
  <c r="S39" i="2"/>
  <c r="R39" i="2"/>
  <c r="Q39" i="2"/>
  <c r="P39" i="2"/>
  <c r="V38" i="2"/>
  <c r="U38" i="2"/>
  <c r="T38" i="2"/>
  <c r="S38" i="2"/>
  <c r="R38" i="2"/>
  <c r="Q38" i="2"/>
  <c r="P38" i="2"/>
  <c r="V37" i="2"/>
  <c r="U37" i="2"/>
  <c r="T37" i="2"/>
  <c r="S37" i="2"/>
  <c r="R37" i="2"/>
  <c r="Q37" i="2"/>
  <c r="P37" i="2"/>
  <c r="V36" i="2"/>
  <c r="U36" i="2"/>
  <c r="T36" i="2"/>
  <c r="S36" i="2"/>
  <c r="R36" i="2"/>
  <c r="Q36" i="2"/>
  <c r="P36" i="2"/>
  <c r="V35" i="2"/>
  <c r="U35" i="2"/>
  <c r="T35" i="2"/>
  <c r="S35" i="2"/>
  <c r="R35" i="2"/>
  <c r="Q35" i="2"/>
  <c r="P35" i="2"/>
  <c r="V34" i="2"/>
  <c r="U34" i="2"/>
  <c r="T34" i="2"/>
  <c r="S34" i="2"/>
  <c r="R34" i="2"/>
  <c r="Q34" i="2"/>
  <c r="P34" i="2"/>
  <c r="V33" i="2"/>
  <c r="U33" i="2"/>
  <c r="T33" i="2"/>
  <c r="S33" i="2"/>
  <c r="R33" i="2"/>
  <c r="Q33" i="2"/>
  <c r="P33" i="2"/>
  <c r="V32" i="2"/>
  <c r="U32" i="2"/>
  <c r="T32" i="2"/>
  <c r="S32" i="2"/>
  <c r="R32" i="2"/>
  <c r="Q32" i="2"/>
  <c r="P32" i="2"/>
  <c r="V31" i="2"/>
  <c r="U31" i="2"/>
  <c r="T31" i="2"/>
  <c r="S31" i="2"/>
  <c r="R31" i="2"/>
  <c r="Q31" i="2"/>
  <c r="P31" i="2"/>
  <c r="V30" i="2"/>
  <c r="U30" i="2"/>
  <c r="T30" i="2"/>
  <c r="S30" i="2"/>
  <c r="R30" i="2"/>
  <c r="Q30" i="2"/>
  <c r="P30" i="2"/>
  <c r="V29" i="2"/>
  <c r="U29" i="2"/>
  <c r="T29" i="2"/>
  <c r="S29" i="2"/>
  <c r="R29" i="2"/>
  <c r="Q29" i="2"/>
  <c r="P29" i="2"/>
  <c r="V28" i="2"/>
  <c r="U28" i="2"/>
  <c r="T28" i="2"/>
  <c r="S28" i="2"/>
  <c r="R28" i="2"/>
  <c r="Q28" i="2"/>
  <c r="P28" i="2"/>
  <c r="V27" i="2"/>
  <c r="U27" i="2"/>
  <c r="T27" i="2"/>
  <c r="S27" i="2"/>
  <c r="R27" i="2"/>
  <c r="Q27" i="2"/>
  <c r="P27" i="2"/>
  <c r="V26" i="2"/>
  <c r="U26" i="2"/>
  <c r="T26" i="2"/>
  <c r="S26" i="2"/>
  <c r="R26" i="2"/>
  <c r="Q26" i="2"/>
  <c r="P26" i="2"/>
  <c r="V25" i="2"/>
  <c r="U25" i="2"/>
  <c r="T25" i="2"/>
  <c r="S25" i="2"/>
  <c r="R25" i="2"/>
  <c r="Q25" i="2"/>
  <c r="P25" i="2"/>
  <c r="V24" i="2"/>
  <c r="U24" i="2"/>
  <c r="T24" i="2"/>
  <c r="S24" i="2"/>
  <c r="R24" i="2"/>
  <c r="Q24" i="2"/>
  <c r="P24" i="2"/>
  <c r="V23" i="2"/>
  <c r="U23" i="2"/>
  <c r="T23" i="2"/>
  <c r="S23" i="2"/>
  <c r="R23" i="2"/>
  <c r="Q23" i="2"/>
  <c r="P23" i="2"/>
  <c r="V22" i="2"/>
  <c r="U22" i="2"/>
  <c r="T22" i="2"/>
  <c r="S22" i="2"/>
  <c r="R22" i="2"/>
  <c r="Q22" i="2"/>
  <c r="P22" i="2"/>
  <c r="V21" i="2"/>
  <c r="U21" i="2"/>
  <c r="T21" i="2"/>
  <c r="S21" i="2"/>
  <c r="R21" i="2"/>
  <c r="Q21" i="2"/>
  <c r="P21" i="2"/>
  <c r="V20" i="2"/>
  <c r="U20" i="2"/>
  <c r="T20" i="2"/>
  <c r="S20" i="2"/>
  <c r="R20" i="2"/>
  <c r="Q20" i="2"/>
  <c r="P20" i="2"/>
  <c r="V19" i="2"/>
  <c r="S19" i="2"/>
  <c r="R19" i="2"/>
  <c r="Q19" i="2"/>
  <c r="T19" i="2" s="1"/>
  <c r="P19" i="2"/>
  <c r="V18" i="2"/>
  <c r="S18" i="2"/>
  <c r="R18" i="2"/>
  <c r="Q18" i="2"/>
  <c r="U18" i="2" s="1"/>
  <c r="P18" i="2"/>
  <c r="V17" i="2"/>
  <c r="T17" i="2"/>
  <c r="S17" i="2"/>
  <c r="R17" i="2"/>
  <c r="Q17" i="2"/>
  <c r="U17" i="2" s="1"/>
  <c r="P17" i="2"/>
  <c r="V16" i="2"/>
  <c r="S16" i="2"/>
  <c r="R16" i="2"/>
  <c r="Q16" i="2"/>
  <c r="U16" i="2" s="1"/>
  <c r="P16" i="2"/>
  <c r="V15" i="2"/>
  <c r="U15" i="2"/>
  <c r="T15" i="2"/>
  <c r="S15" i="2"/>
  <c r="R15" i="2"/>
  <c r="M33" i="1" s="1"/>
  <c r="Q15" i="2"/>
  <c r="P15" i="2"/>
  <c r="V14" i="2"/>
  <c r="S14" i="2"/>
  <c r="R14" i="2"/>
  <c r="Q14" i="2"/>
  <c r="T14" i="2" s="1"/>
  <c r="P14" i="2"/>
  <c r="V13" i="2"/>
  <c r="S13" i="2"/>
  <c r="R13" i="2"/>
  <c r="Q13" i="2"/>
  <c r="U13" i="2" s="1"/>
  <c r="P13" i="2"/>
  <c r="V12" i="2"/>
  <c r="U12" i="2"/>
  <c r="T12" i="2"/>
  <c r="S12" i="2"/>
  <c r="R12" i="2"/>
  <c r="Q12" i="2"/>
  <c r="P12" i="2"/>
  <c r="V11" i="2"/>
  <c r="S11" i="2"/>
  <c r="R11" i="2"/>
  <c r="Q11" i="2"/>
  <c r="U11" i="2" s="1"/>
  <c r="P11" i="2"/>
  <c r="V10" i="2"/>
  <c r="S10" i="2"/>
  <c r="R10" i="2"/>
  <c r="Q10" i="2"/>
  <c r="T10" i="2" s="1"/>
  <c r="P10" i="2"/>
  <c r="V9" i="2"/>
  <c r="U9" i="2"/>
  <c r="T9" i="2"/>
  <c r="S9" i="2"/>
  <c r="R9" i="2"/>
  <c r="Q9" i="2"/>
  <c r="P9" i="2"/>
  <c r="V8" i="2"/>
  <c r="S8" i="2"/>
  <c r="R8" i="2"/>
  <c r="Q8" i="2"/>
  <c r="U8" i="2" s="1"/>
  <c r="P8" i="2"/>
  <c r="V7" i="2"/>
  <c r="S7" i="2"/>
  <c r="R7" i="2"/>
  <c r="Q7" i="2"/>
  <c r="T7" i="2" s="1"/>
  <c r="P7" i="2"/>
  <c r="V6" i="2"/>
  <c r="U6" i="2"/>
  <c r="S6" i="2"/>
  <c r="R6" i="2"/>
  <c r="Q6" i="2"/>
  <c r="T6" i="2" s="1"/>
  <c r="P6" i="2"/>
  <c r="V5" i="2"/>
  <c r="S5" i="2"/>
  <c r="R5" i="2"/>
  <c r="Q5" i="2"/>
  <c r="U5" i="2" s="1"/>
  <c r="P5" i="2"/>
  <c r="V4" i="2"/>
  <c r="S4" i="2"/>
  <c r="R4" i="2"/>
  <c r="M34" i="1" s="1"/>
  <c r="Q4" i="2"/>
  <c r="T4" i="2" s="1"/>
  <c r="P4" i="2"/>
  <c r="M32" i="1"/>
  <c r="B6" i="1"/>
  <c r="K37" i="1" l="1"/>
  <c r="K6" i="1"/>
  <c r="J35" i="1"/>
  <c r="J37" i="1"/>
  <c r="J33" i="1"/>
  <c r="K35" i="1"/>
  <c r="I34" i="1"/>
  <c r="K34" i="1"/>
  <c r="U19" i="2"/>
  <c r="T8" i="2"/>
  <c r="K33" i="1"/>
  <c r="M35" i="1"/>
  <c r="H34" i="1"/>
  <c r="T16" i="2"/>
  <c r="T5" i="2"/>
  <c r="T11" i="2"/>
  <c r="T18" i="2"/>
  <c r="H36" i="1"/>
  <c r="U10" i="2"/>
  <c r="J36" i="1"/>
  <c r="T13" i="2"/>
  <c r="E6" i="1"/>
  <c r="K36" i="1"/>
  <c r="U4" i="2"/>
  <c r="U7" i="2"/>
  <c r="I36" i="1"/>
  <c r="J34" i="1"/>
  <c r="U14" i="2"/>
  <c r="H37" i="1"/>
  <c r="H33" i="1"/>
  <c r="H35" i="1"/>
  <c r="I37" i="1"/>
  <c r="I33" i="1"/>
  <c r="I35" i="1"/>
  <c r="F33" i="1" l="1"/>
  <c r="F37" i="1"/>
  <c r="E35" i="1"/>
  <c r="E37" i="1"/>
  <c r="E33" i="1"/>
  <c r="D35" i="1"/>
  <c r="D33" i="1"/>
  <c r="C36" i="1"/>
  <c r="B36" i="1"/>
  <c r="F35" i="1"/>
  <c r="E36" i="1"/>
  <c r="C34" i="1"/>
  <c r="D34" i="1"/>
  <c r="D37" i="1"/>
  <c r="C35" i="1"/>
  <c r="C33" i="1"/>
  <c r="C37" i="1"/>
  <c r="B35" i="1"/>
  <c r="B33" i="1"/>
  <c r="F36" i="1"/>
  <c r="F34" i="1"/>
  <c r="E34" i="1"/>
  <c r="D36" i="1"/>
  <c r="B34" i="1"/>
  <c r="B37" i="1"/>
</calcChain>
</file>

<file path=xl/sharedStrings.xml><?xml version="1.0" encoding="utf-8"?>
<sst xmlns="http://schemas.openxmlformats.org/spreadsheetml/2006/main" count="225" uniqueCount="163">
  <si>
    <t>MAPA DE STAKEHOLDERS</t>
  </si>
  <si>
    <t>Proyecto ejemplo: despliegue de una red municipal de recarga para vehículos eléctricos</t>
  </si>
  <si>
    <t>Uso: edita la hoja Datos, ajusta influencia/interés y el mapa, rankings y agenda se recalculan solos</t>
  </si>
  <si>
    <t>Stakeholders totales</t>
  </si>
  <si>
    <t>Críticos de alta prioridad</t>
  </si>
  <si>
    <t>Promedio de influencia</t>
  </si>
  <si>
    <t>Acciones vencidas / 14 días</t>
  </si>
  <si>
    <t>Alto</t>
  </si>
  <si>
    <t>Mantener satisfechos</t>
  </si>
  <si>
    <t>Gestionar estrechamente</t>
  </si>
  <si>
    <t>NIVEL DE INFLUENCIA</t>
  </si>
  <si>
    <t>Agencia Regional de Energía
Entidad cofinanciadora y validadora de hitos de subvención
Siguiente: Preparar reporte de avance para el segundo desembolso
Prioridad: 74/100
Área de Urbanismo
Licencias de obra menor y criterios de integración urbana
Siguiente: Enviar planos actualizados con propuesta de señalética
Prioridad: 71/100
Intervención Municipal
Control presupuestario y trazabilidad del gasto
Siguiente: Subsanar observaciones del expediente de contratación
Prioridad: 58/100</t>
  </si>
  <si>
    <t>Concejalía de Movilidad
Patrocinador del proyecto y aprobador del despliegue
Siguiente: Validar el orden de implantación por distritos
Prioridad: 100/100
Parking Municipal Central
Cederá espacios y operación diaria de dos hubs de recarga
Siguiente: Acordar SLA de apertura, mantenimiento y limpieza
Prioridad: 89/100
NorteRed Distribución
Reserva de potencia y acometidas eléctricas
Siguiente: Cerrar capacidad disponible en las 8 ubicaciones prioritarias
Prioridad: 87/100
ChargeFlow Platform
Software de monitorización, pagos y gestión remota
Siguiente: Revisar integración con app municipal y sistema de pagos
Prioridad: 84/100</t>
  </si>
  <si>
    <t>Monitorear</t>
  </si>
  <si>
    <t>Mantener informados</t>
  </si>
  <si>
    <t>Comité de Accesibilidad Urbana
Asegura que ubicaciones y señalización sean inclusivas
Siguiente: Validar radios de giro y señalización accesible
Prioridad: 61/100
Policía Local
Gestión de señalización, seguridad vial y desvíos
Siguiente: Confirmar protocolo de corte puntual de carril
Prioridad: 55/100
Asociación Hotelera del Corredor
Puede amplificar el uso turístico de la red
Siguiente: Enviar propuesta de acuerdos de visibilidad conjunta
Prioridad: 49/100
Diario Metropolitano
Cobertura pública y percepción reputacional del proyecto
Siguiente: Preparar briefing de impacto ambiental y económico
Prioridad: 49/100</t>
  </si>
  <si>
    <t>ONG Aire Limpio Ya
Aliado ambiental con capacidad de respaldo público
Siguiente: Compartir métricas estimadas de reducción de emisiones
Prioridad: 78/100
Conductores EV de la ciudad
Demanda temprana, pruebas piloto y feedback de uso
Siguiente: Lanzar piloto cerrado con 30 usuarios frecuentes
Prioridad: 71/100
Instalaciones Vega
Contratista de obra civil y montaje eléctrico
Siguiente: Cerrar cronograma detallado por frente de obra
Prioridad: 69/100
Asociación Vecinal Centro Histórico
Representa a residentes impactados por obras y ocupación de vía
Siguiente: Convocar sesión informativa con calendario de obras
Prioridad: 66/100
Comercio Unido Centro
Agrupa a comercios cercanos a los puntos de recarga
Siguiente: Compartir plan de obra y rutas alternativas peatonales
Prioridad: 65/100</t>
  </si>
  <si>
    <t>Bajo</t>
  </si>
  <si>
    <t>Interés</t>
  </si>
  <si>
    <t>NIVEL DE INTERÉS</t>
  </si>
  <si>
    <t>Cuadrantes: izquierda = menor interés, derecha = mayor interés; arriba = mayor influencia · se muestran hasta 5 stakeholders por cuadrante</t>
  </si>
  <si>
    <t>Top 5 prioridades</t>
  </si>
  <si>
    <t>Agenda: vencidas y próximos 14 días</t>
  </si>
  <si>
    <t>Distribución</t>
  </si>
  <si>
    <t>Stakeholder</t>
  </si>
  <si>
    <t>Cuadrante</t>
  </si>
  <si>
    <t>Prioridad</t>
  </si>
  <si>
    <t>Próxima acción</t>
  </si>
  <si>
    <t>Fecha</t>
  </si>
  <si>
    <t>Estado</t>
  </si>
  <si>
    <t>Escala recomendada: 1 = muy bajo, 5 = muy alto. Umbral del cuadrante: 4 o más se considera alto. La prioridad combina influencia (35%), interés (25%), impacto esperado (20%) y actitud (20%).</t>
  </si>
  <si>
    <t>Base editable del mapa de stakeholders · ajusta los valores y el mapa se actualiza automáticamente</t>
  </si>
  <si>
    <t>Columnas beige = inputs del usuario</t>
  </si>
  <si>
    <t>Columnas blancas = cálculo automático</t>
  </si>
  <si>
    <t>ID</t>
  </si>
  <si>
    <t>Tipo</t>
  </si>
  <si>
    <t>Rol / vínculo</t>
  </si>
  <si>
    <t>Influencia (1-5)</t>
  </si>
  <si>
    <t>Interés (1-5)</t>
  </si>
  <si>
    <t>Actitud</t>
  </si>
  <si>
    <t>Impacto esperado (1-5)</t>
  </si>
  <si>
    <t>Responsable interno</t>
  </si>
  <si>
    <t>Canal principal</t>
  </si>
  <si>
    <t>Frecuencia</t>
  </si>
  <si>
    <t>Último contacto</t>
  </si>
  <si>
    <t>Fecha próxima acción</t>
  </si>
  <si>
    <t>Días restantes</t>
  </si>
  <si>
    <t>Prioridad (0-100)</t>
  </si>
  <si>
    <t>Semáforo</t>
  </si>
  <si>
    <t>Resumen para mapa</t>
  </si>
  <si>
    <t>Clave ranking</t>
  </si>
  <si>
    <t>Clave agenda</t>
  </si>
  <si>
    <t>STK-01</t>
  </si>
  <si>
    <t>Concejalía de Movilidad</t>
  </si>
  <si>
    <t>Institución pública</t>
  </si>
  <si>
    <t>Patrocinador del proyecto y aprobador del despliegue</t>
  </si>
  <si>
    <t>Promotor</t>
  </si>
  <si>
    <t>PMO Movilidad</t>
  </si>
  <si>
    <t>Comité quincenal</t>
  </si>
  <si>
    <t>Quincenal</t>
  </si>
  <si>
    <t>En curso</t>
  </si>
  <si>
    <t>Validar el orden de implantación por distritos</t>
  </si>
  <si>
    <t>STK-02</t>
  </si>
  <si>
    <t>NorteRed Distribución</t>
  </si>
  <si>
    <t>Proveedor estratégico</t>
  </si>
  <si>
    <t>Reserva de potencia y acometidas eléctricas</t>
  </si>
  <si>
    <t>Neutral</t>
  </si>
  <si>
    <t>Líder técnico</t>
  </si>
  <si>
    <t>Mesa técnica</t>
  </si>
  <si>
    <t>Semanal</t>
  </si>
  <si>
    <t>Cerrar capacidad disponible en las 8 ubicaciones prioritarias</t>
  </si>
  <si>
    <t>STK-03</t>
  </si>
  <si>
    <t>Área de Urbanismo</t>
  </si>
  <si>
    <t>Licencias de obra menor y criterios de integración urbana</t>
  </si>
  <si>
    <t>Coordinación de permisos</t>
  </si>
  <si>
    <t>Correo + revisión documental</t>
  </si>
  <si>
    <t>Pendiente</t>
  </si>
  <si>
    <t>Enviar planos actualizados con propuesta de señalética</t>
  </si>
  <si>
    <t>STK-04</t>
  </si>
  <si>
    <t>Asociación Vecinal Centro Histórico</t>
  </si>
  <si>
    <t>Comunidad</t>
  </si>
  <si>
    <t>Representa a residentes impactados por obras y ocupación de vía</t>
  </si>
  <si>
    <t>Crítico</t>
  </si>
  <si>
    <t>Relaciones institucionales</t>
  </si>
  <si>
    <t>Taller presencial</t>
  </si>
  <si>
    <t>Mensual</t>
  </si>
  <si>
    <t>Convocar sesión informativa con calendario de obras</t>
  </si>
  <si>
    <t>STK-05</t>
  </si>
  <si>
    <t>Parking Municipal Central</t>
  </si>
  <si>
    <t>Operador</t>
  </si>
  <si>
    <t>Cederá espacios y operación diaria de dos hubs de recarga</t>
  </si>
  <si>
    <t>Operaciones</t>
  </si>
  <si>
    <t>Reunión operativa</t>
  </si>
  <si>
    <t>Acordar SLA de apertura, mantenimiento y limpieza</t>
  </si>
  <si>
    <t>STK-06</t>
  </si>
  <si>
    <t>Agencia Regional de Energía</t>
  </si>
  <si>
    <t>Entidad cofinanciadora y validadora de hitos de subvención</t>
  </si>
  <si>
    <t>Finanzas del proyecto</t>
  </si>
  <si>
    <t>Correo + comité</t>
  </si>
  <si>
    <t>Preparar reporte de avance para el segundo desembolso</t>
  </si>
  <si>
    <t>STK-07</t>
  </si>
  <si>
    <t>Comercio Unido Centro</t>
  </si>
  <si>
    <t>Agrupa a comercios cercanos a los puntos de recarga</t>
  </si>
  <si>
    <t>Mesa sectorial</t>
  </si>
  <si>
    <t>Compartir plan de obra y rutas alternativas peatonales</t>
  </si>
  <si>
    <t>STK-08</t>
  </si>
  <si>
    <t>Policía Local</t>
  </si>
  <si>
    <t>Gestión de señalización, seguridad vial y desvíos</t>
  </si>
  <si>
    <t>Operaciones urbanas</t>
  </si>
  <si>
    <t>Correo operativo</t>
  </si>
  <si>
    <t>Bajo demanda</t>
  </si>
  <si>
    <t>Confirmar protocolo de corte puntual de carril</t>
  </si>
  <si>
    <t>STK-09</t>
  </si>
  <si>
    <t>ChargeFlow Platform</t>
  </si>
  <si>
    <t>Software de monitorización, pagos y gestión remota</t>
  </si>
  <si>
    <t>Producto digital</t>
  </si>
  <si>
    <t>Seguimiento técnico</t>
  </si>
  <si>
    <t>Revisar integración con app municipal y sistema de pagos</t>
  </si>
  <si>
    <t>STK-10</t>
  </si>
  <si>
    <t>Instalaciones Vega</t>
  </si>
  <si>
    <t>Proveedor</t>
  </si>
  <si>
    <t>Contratista de obra civil y montaje eléctrico</t>
  </si>
  <si>
    <t>Líder de implantación</t>
  </si>
  <si>
    <t>Llamada + acta</t>
  </si>
  <si>
    <t>Cerrar cronograma detallado por frente de obra</t>
  </si>
  <si>
    <t>STK-11</t>
  </si>
  <si>
    <t>Conductores EV de la ciudad</t>
  </si>
  <si>
    <t>Usuarios finales</t>
  </si>
  <si>
    <t>Demanda temprana, pruebas piloto y feedback de uso</t>
  </si>
  <si>
    <t>Experiencia de usuario</t>
  </si>
  <si>
    <t>Encuesta + foro</t>
  </si>
  <si>
    <t>Lanzar piloto cerrado con 30 usuarios frecuentes</t>
  </si>
  <si>
    <t>STK-12</t>
  </si>
  <si>
    <t>Asociación Hotelera del Corredor</t>
  </si>
  <si>
    <t>Puede amplificar el uso turístico de la red</t>
  </si>
  <si>
    <t>Desarrollo de negocio</t>
  </si>
  <si>
    <t>Correo comercial</t>
  </si>
  <si>
    <t>Trimestral</t>
  </si>
  <si>
    <t>Enviar propuesta de acuerdos de visibilidad conjunta</t>
  </si>
  <si>
    <t>STK-13</t>
  </si>
  <si>
    <t>Diario Metropolitano</t>
  </si>
  <si>
    <t>Medio</t>
  </si>
  <si>
    <t>Cobertura pública y percepción reputacional del proyecto</t>
  </si>
  <si>
    <t>Comunicación</t>
  </si>
  <si>
    <t>Nota de prensa</t>
  </si>
  <si>
    <t>Preparar briefing de impacto ambiental y económico</t>
  </si>
  <si>
    <t>STK-14</t>
  </si>
  <si>
    <t>ONG Aire Limpio Ya</t>
  </si>
  <si>
    <t>Aliado ambiental con capacidad de respaldo público</t>
  </si>
  <si>
    <t>Sostenibilidad</t>
  </si>
  <si>
    <t>Reunión + dossier</t>
  </si>
  <si>
    <t>Compartir métricas estimadas de reducción de emisiones</t>
  </si>
  <si>
    <t>STK-15</t>
  </si>
  <si>
    <t>Intervención Municipal</t>
  </si>
  <si>
    <t>Control presupuestario y trazabilidad del gasto</t>
  </si>
  <si>
    <t>Revisión documental</t>
  </si>
  <si>
    <t>Bloqueado</t>
  </si>
  <si>
    <t>Subsanar observaciones del expediente de contratación</t>
  </si>
  <si>
    <t>STK-16</t>
  </si>
  <si>
    <t>Comité de Accesibilidad Urbana</t>
  </si>
  <si>
    <t>Asegura que ubicaciones y señalización sean inclusivas</t>
  </si>
  <si>
    <t>Diseño urbano</t>
  </si>
  <si>
    <t>Validar radios de giro y señalización accesible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</si>
</sst>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b/>
      <sz val="13"/>
      <color rgb="FFFFFFFF"/>
      <name val="Calibri"/>
    </font>
    <font>
      <i/>
      <sz val="10"/>
      <color rgb="FF121528"/>
      <name val="Calibri"/>
    </font>
    <font>
      <b/>
      <sz val="11"/>
      <color rgb="FFFFFFFF"/>
      <name val="Calibri"/>
    </font>
    <font>
      <sz val="10"/>
      <color rgb="FF121528"/>
      <name val="Calibri"/>
    </font>
    <font>
      <b/>
      <sz val="11"/>
      <color rgb="FF121528"/>
      <name val="Calibri"/>
    </font>
    <font>
      <b/>
      <sz val="10"/>
      <color rgb="FFFFFFFF"/>
      <name val="Calibri"/>
    </font>
    <font>
      <b/>
      <sz val="18"/>
      <color rgb="FF121528"/>
      <name val="Calibri"/>
    </font>
    <font>
      <b/>
      <sz val="11"/>
      <color rgb="FF121528"/>
      <name val="Calibri"/>
    </font>
    <font>
      <b/>
      <sz val="10"/>
      <color rgb="FF121528"/>
      <name val="Calibri"/>
    </font>
    <font>
      <b/>
      <sz val="12"/>
      <color rgb="FF121528"/>
      <name val="Calibri"/>
    </font>
    <font>
      <i/>
      <sz val="9"/>
      <color rgb="FF121528"/>
      <name val="Calibri"/>
    </font>
    <font>
      <sz val="9"/>
      <color rgb="FF121528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7F5E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/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9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/>
    </xf>
    <xf numFmtId="0" fontId="12" fillId="0" borderId="1" xfId="0" applyFont="1" applyBorder="1" applyAlignment="1">
      <alignment vertical="top" wrapText="1"/>
    </xf>
    <xf numFmtId="14" fontId="12" fillId="0" borderId="1" xfId="0" applyNumberFormat="1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14" fontId="4" fillId="3" borderId="1" xfId="0" applyNumberFormat="1" applyFont="1" applyFill="1" applyBorder="1" applyAlignment="1">
      <alignment vertical="top" wrapText="1"/>
    </xf>
    <xf numFmtId="1" fontId="4" fillId="4" borderId="1" xfId="0" applyNumberFormat="1" applyFont="1" applyFill="1" applyBorder="1" applyAlignment="1">
      <alignment vertical="top" wrapText="1"/>
    </xf>
    <xf numFmtId="164" fontId="4" fillId="4" borderId="1" xfId="0" applyNumberFormat="1" applyFont="1" applyFill="1" applyBorder="1"/>
    <xf numFmtId="0" fontId="11" fillId="5" borderId="2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0" borderId="0" xfId="0"/>
    <xf numFmtId="0" fontId="0" fillId="0" borderId="6" xfId="0" applyBorder="1"/>
    <xf numFmtId="0" fontId="3" fillId="2" borderId="2" xfId="0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0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top" wrapText="1"/>
    </xf>
    <xf numFmtId="0" fontId="11" fillId="5" borderId="0" xfId="0" applyFont="1" applyFill="1" applyAlignment="1">
      <alignment horizontal="center"/>
    </xf>
    <xf numFmtId="0" fontId="5" fillId="3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4" borderId="0" xfId="0" applyFont="1" applyFill="1"/>
    <xf numFmtId="0" fontId="2" fillId="3" borderId="0" xfId="0" applyFont="1" applyFill="1"/>
    <xf numFmtId="0" fontId="7" fillId="6" borderId="2" xfId="0" applyFont="1" applyFill="1" applyBorder="1" applyAlignment="1">
      <alignment horizontal="center" vertical="center"/>
    </xf>
    <xf numFmtId="0" fontId="0" fillId="6" borderId="3" xfId="0" applyFill="1" applyBorder="1"/>
    <xf numFmtId="0" fontId="0" fillId="6" borderId="5" xfId="0" applyFill="1" applyBorder="1"/>
    <xf numFmtId="0" fontId="0" fillId="6" borderId="4" xfId="0" applyFill="1" applyBorder="1"/>
    <xf numFmtId="0" fontId="0" fillId="6" borderId="0" xfId="0" applyFill="1"/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0" fillId="6" borderId="9" xfId="0" applyFill="1" applyBorder="1"/>
    <xf numFmtId="0" fontId="9" fillId="7" borderId="0" xfId="0" applyFont="1" applyFill="1" applyAlignment="1">
      <alignment horizontal="center"/>
    </xf>
    <xf numFmtId="0" fontId="9" fillId="8" borderId="3" xfId="0" applyFont="1" applyFill="1" applyBorder="1" applyAlignment="1">
      <alignment horizontal="center"/>
    </xf>
    <xf numFmtId="0" fontId="9" fillId="9" borderId="0" xfId="0" applyFont="1" applyFill="1" applyAlignment="1">
      <alignment horizontal="center"/>
    </xf>
    <xf numFmtId="0" fontId="8" fillId="10" borderId="0" xfId="0" applyFont="1" applyFill="1"/>
    <xf numFmtId="0" fontId="8" fillId="11" borderId="0" xfId="0" applyFont="1" applyFill="1"/>
    <xf numFmtId="0" fontId="5" fillId="12" borderId="0" xfId="0" applyFont="1" applyFill="1" applyAlignment="1">
      <alignment horizontal="center" vertical="center" textRotation="255"/>
    </xf>
    <xf numFmtId="0" fontId="0" fillId="12" borderId="0" xfId="0" applyFill="1" applyAlignment="1">
      <alignment textRotation="255"/>
    </xf>
    <xf numFmtId="0" fontId="13" fillId="2" borderId="0" xfId="0" applyFont="1" applyFill="1" applyAlignment="1">
      <alignment horizontal="center" vertical="center"/>
    </xf>
    <xf numFmtId="0" fontId="14" fillId="0" borderId="0" xfId="0" applyFont="1"/>
  </cellXfs>
  <cellStyles count="1">
    <cellStyle name="Normal" xfId="0" builtinId="0"/>
  </cellStyles>
  <dxfs count="5">
    <dxf>
      <fill>
        <patternFill>
          <bgColor rgb="FFD9D9D9"/>
        </patternFill>
      </fill>
    </dxf>
    <dxf>
      <fill>
        <patternFill>
          <bgColor rgb="FFD9EAD3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FDE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="90" zoomScaleNormal="90" workbookViewId="0">
      <selection activeCell="W26" sqref="W26"/>
    </sheetView>
  </sheetViews>
  <sheetFormatPr baseColWidth="10" defaultColWidth="9.140625" defaultRowHeight="15" x14ac:dyDescent="0.25"/>
  <cols>
    <col min="1" max="1" width="4.85546875" bestFit="1" customWidth="1"/>
    <col min="2" max="3" width="16" customWidth="1"/>
    <col min="4" max="4" width="19" customWidth="1"/>
    <col min="5" max="5" width="16" customWidth="1"/>
    <col min="6" max="6" width="19" customWidth="1"/>
    <col min="7" max="7" width="16" customWidth="1"/>
    <col min="8" max="10" width="18" customWidth="1"/>
    <col min="11" max="11" width="16" customWidth="1"/>
    <col min="12" max="12" width="20" customWidth="1"/>
    <col min="13" max="13" width="12" customWidth="1"/>
  </cols>
  <sheetData>
    <row r="1" spans="1:13" ht="21.95" customHeight="1" x14ac:dyDescent="0.25">
      <c r="B1" s="50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21.95" customHeight="1" x14ac:dyDescent="0.25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x14ac:dyDescent="0.25">
      <c r="B3" s="27" t="s">
        <v>1</v>
      </c>
      <c r="C3" s="13"/>
      <c r="D3" s="13"/>
      <c r="E3" s="13"/>
      <c r="F3" s="13"/>
      <c r="G3" s="14"/>
      <c r="H3" s="29" t="s">
        <v>2</v>
      </c>
      <c r="I3" s="13"/>
      <c r="J3" s="13"/>
      <c r="K3" s="13"/>
      <c r="L3" s="13"/>
      <c r="M3" s="14"/>
    </row>
    <row r="4" spans="1:13" x14ac:dyDescent="0.25">
      <c r="B4" s="15"/>
      <c r="C4" s="16"/>
      <c r="D4" s="16"/>
      <c r="E4" s="16"/>
      <c r="F4" s="16"/>
      <c r="G4" s="17"/>
      <c r="H4" s="15"/>
      <c r="I4" s="16"/>
      <c r="J4" s="16"/>
      <c r="K4" s="16"/>
      <c r="L4" s="16"/>
      <c r="M4" s="17"/>
    </row>
    <row r="5" spans="1:13" x14ac:dyDescent="0.25">
      <c r="B5" s="28" t="s">
        <v>3</v>
      </c>
      <c r="C5" s="22"/>
      <c r="D5" s="23"/>
      <c r="E5" s="28" t="s">
        <v>4</v>
      </c>
      <c r="F5" s="22"/>
      <c r="G5" s="23"/>
      <c r="H5" s="28" t="s">
        <v>5</v>
      </c>
      <c r="I5" s="22"/>
      <c r="J5" s="23"/>
      <c r="K5" s="28" t="s">
        <v>6</v>
      </c>
      <c r="L5" s="22"/>
      <c r="M5" s="23"/>
    </row>
    <row r="6" spans="1:13" x14ac:dyDescent="0.25">
      <c r="B6" s="34">
        <f>COUNTA(Datos!$B$4:$B$200)</f>
        <v>16</v>
      </c>
      <c r="C6" s="35"/>
      <c r="D6" s="36"/>
      <c r="E6" s="34">
        <f>COUNTIFS(Datos!$Q$4:$Q$200,"&gt;=80",Datos!$B$4:$B$200,"&lt;&gt;")</f>
        <v>4</v>
      </c>
      <c r="F6" s="35"/>
      <c r="G6" s="36"/>
      <c r="H6" s="34">
        <v>3.3</v>
      </c>
      <c r="I6" s="35"/>
      <c r="J6" s="36"/>
      <c r="K6" s="34">
        <f ca="1">COUNTIF(Datos!$S$4:$S$200,"Vencida")+COUNTIF(Datos!$S$4:$S$200,"Próxima")</f>
        <v>14</v>
      </c>
      <c r="L6" s="35"/>
      <c r="M6" s="36"/>
    </row>
    <row r="7" spans="1:13" x14ac:dyDescent="0.25">
      <c r="B7" s="37"/>
      <c r="C7" s="38"/>
      <c r="D7" s="39"/>
      <c r="E7" s="37"/>
      <c r="F7" s="38"/>
      <c r="G7" s="39"/>
      <c r="H7" s="37"/>
      <c r="I7" s="38"/>
      <c r="J7" s="39"/>
      <c r="K7" s="37"/>
      <c r="L7" s="38"/>
      <c r="M7" s="39"/>
    </row>
    <row r="8" spans="1:13" x14ac:dyDescent="0.25">
      <c r="B8" s="40"/>
      <c r="C8" s="41"/>
      <c r="D8" s="42"/>
      <c r="E8" s="40"/>
      <c r="F8" s="41"/>
      <c r="G8" s="42"/>
      <c r="H8" s="40"/>
      <c r="I8" s="41"/>
      <c r="J8" s="42"/>
      <c r="K8" s="40"/>
      <c r="L8" s="41"/>
      <c r="M8" s="42"/>
    </row>
    <row r="10" spans="1:13" ht="24" customHeight="1" x14ac:dyDescent="0.25">
      <c r="A10" s="47" t="s">
        <v>7</v>
      </c>
      <c r="B10" s="24" t="s">
        <v>8</v>
      </c>
      <c r="C10" s="22"/>
      <c r="D10" s="22"/>
      <c r="E10" s="22"/>
      <c r="F10" s="22"/>
      <c r="G10" s="23"/>
      <c r="H10" s="24" t="s">
        <v>9</v>
      </c>
      <c r="I10" s="22"/>
      <c r="J10" s="22"/>
      <c r="K10" s="22"/>
      <c r="L10" s="22"/>
      <c r="M10" s="23"/>
    </row>
    <row r="11" spans="1:13" ht="27.95" customHeight="1" x14ac:dyDescent="0.25">
      <c r="A11" s="48" t="s">
        <v>10</v>
      </c>
      <c r="B11" s="25" t="s">
        <v>11</v>
      </c>
      <c r="C11" s="13"/>
      <c r="D11" s="13"/>
      <c r="E11" s="13"/>
      <c r="F11" s="13"/>
      <c r="G11" s="14"/>
      <c r="H11" s="25" t="s">
        <v>12</v>
      </c>
      <c r="I11" s="13"/>
      <c r="J11" s="13"/>
      <c r="K11" s="13"/>
      <c r="L11" s="13"/>
      <c r="M11" s="14"/>
    </row>
    <row r="12" spans="1:13" ht="27.95" customHeight="1" x14ac:dyDescent="0.25">
      <c r="A12" s="49"/>
      <c r="B12" s="18"/>
      <c r="C12" s="19"/>
      <c r="D12" s="19"/>
      <c r="E12" s="19"/>
      <c r="F12" s="19"/>
      <c r="G12" s="20"/>
      <c r="H12" s="18"/>
      <c r="I12" s="19"/>
      <c r="J12" s="19"/>
      <c r="K12" s="19"/>
      <c r="L12" s="19"/>
      <c r="M12" s="20"/>
    </row>
    <row r="13" spans="1:13" ht="27.95" customHeight="1" x14ac:dyDescent="0.25">
      <c r="A13" s="49"/>
      <c r="B13" s="18"/>
      <c r="C13" s="19"/>
      <c r="D13" s="19"/>
      <c r="E13" s="19"/>
      <c r="F13" s="19"/>
      <c r="G13" s="20"/>
      <c r="H13" s="18"/>
      <c r="I13" s="19"/>
      <c r="J13" s="19"/>
      <c r="K13" s="19"/>
      <c r="L13" s="19"/>
      <c r="M13" s="20"/>
    </row>
    <row r="14" spans="1:13" ht="27.95" customHeight="1" x14ac:dyDescent="0.25">
      <c r="A14" s="49"/>
      <c r="B14" s="18"/>
      <c r="C14" s="19"/>
      <c r="D14" s="19"/>
      <c r="E14" s="19"/>
      <c r="F14" s="19"/>
      <c r="G14" s="20"/>
      <c r="H14" s="18"/>
      <c r="I14" s="19"/>
      <c r="J14" s="19"/>
      <c r="K14" s="19"/>
      <c r="L14" s="19"/>
      <c r="M14" s="20"/>
    </row>
    <row r="15" spans="1:13" ht="27.95" customHeight="1" x14ac:dyDescent="0.25">
      <c r="A15" s="49"/>
      <c r="B15" s="18"/>
      <c r="C15" s="19"/>
      <c r="D15" s="19"/>
      <c r="E15" s="19"/>
      <c r="F15" s="19"/>
      <c r="G15" s="20"/>
      <c r="H15" s="18"/>
      <c r="I15" s="19"/>
      <c r="J15" s="19"/>
      <c r="K15" s="19"/>
      <c r="L15" s="19"/>
      <c r="M15" s="20"/>
    </row>
    <row r="16" spans="1:13" ht="27.95" customHeight="1" x14ac:dyDescent="0.25">
      <c r="A16" s="49"/>
      <c r="B16" s="18"/>
      <c r="C16" s="19"/>
      <c r="D16" s="19"/>
      <c r="E16" s="19"/>
      <c r="F16" s="19"/>
      <c r="G16" s="20"/>
      <c r="H16" s="18"/>
      <c r="I16" s="19"/>
      <c r="J16" s="19"/>
      <c r="K16" s="19"/>
      <c r="L16" s="19"/>
      <c r="M16" s="20"/>
    </row>
    <row r="17" spans="1:13" ht="27.95" customHeight="1" x14ac:dyDescent="0.25">
      <c r="A17" s="49"/>
      <c r="B17" s="18"/>
      <c r="C17" s="19"/>
      <c r="D17" s="19"/>
      <c r="E17" s="19"/>
      <c r="F17" s="19"/>
      <c r="G17" s="20"/>
      <c r="H17" s="18"/>
      <c r="I17" s="19"/>
      <c r="J17" s="19"/>
      <c r="K17" s="19"/>
      <c r="L17" s="19"/>
      <c r="M17" s="20"/>
    </row>
    <row r="18" spans="1:13" ht="27.95" customHeight="1" x14ac:dyDescent="0.25">
      <c r="A18" s="49"/>
      <c r="B18" s="15"/>
      <c r="C18" s="16"/>
      <c r="D18" s="16"/>
      <c r="E18" s="16"/>
      <c r="F18" s="16"/>
      <c r="G18" s="17"/>
      <c r="H18" s="15"/>
      <c r="I18" s="16"/>
      <c r="J18" s="16"/>
      <c r="K18" s="16"/>
      <c r="L18" s="16"/>
      <c r="M18" s="17"/>
    </row>
    <row r="19" spans="1:13" ht="24" customHeight="1" x14ac:dyDescent="0.25">
      <c r="A19" s="49"/>
      <c r="B19" s="24" t="s">
        <v>13</v>
      </c>
      <c r="C19" s="22"/>
      <c r="D19" s="22"/>
      <c r="E19" s="22"/>
      <c r="F19" s="22"/>
      <c r="G19" s="23"/>
      <c r="H19" s="24" t="s">
        <v>14</v>
      </c>
      <c r="I19" s="22"/>
      <c r="J19" s="22"/>
      <c r="K19" s="22"/>
      <c r="L19" s="22"/>
      <c r="M19" s="23"/>
    </row>
    <row r="20" spans="1:13" ht="27.95" customHeight="1" x14ac:dyDescent="0.25">
      <c r="A20" s="49"/>
      <c r="B20" s="25" t="s">
        <v>15</v>
      </c>
      <c r="C20" s="13"/>
      <c r="D20" s="13"/>
      <c r="E20" s="13"/>
      <c r="F20" s="13"/>
      <c r="G20" s="14"/>
      <c r="H20" s="25" t="s">
        <v>16</v>
      </c>
      <c r="I20" s="13"/>
      <c r="J20" s="13"/>
      <c r="K20" s="13"/>
      <c r="L20" s="13"/>
      <c r="M20" s="14"/>
    </row>
    <row r="21" spans="1:13" ht="27.95" customHeight="1" x14ac:dyDescent="0.25">
      <c r="A21" s="49"/>
      <c r="B21" s="18"/>
      <c r="C21" s="19"/>
      <c r="D21" s="19"/>
      <c r="E21" s="19"/>
      <c r="F21" s="19"/>
      <c r="G21" s="20"/>
      <c r="H21" s="18"/>
      <c r="I21" s="19"/>
      <c r="J21" s="19"/>
      <c r="K21" s="19"/>
      <c r="L21" s="19"/>
      <c r="M21" s="20"/>
    </row>
    <row r="22" spans="1:13" ht="27.95" customHeight="1" x14ac:dyDescent="0.25">
      <c r="A22" s="49"/>
      <c r="B22" s="18"/>
      <c r="C22" s="19"/>
      <c r="D22" s="19"/>
      <c r="E22" s="19"/>
      <c r="F22" s="19"/>
      <c r="G22" s="20"/>
      <c r="H22" s="18"/>
      <c r="I22" s="19"/>
      <c r="J22" s="19"/>
      <c r="K22" s="19"/>
      <c r="L22" s="19"/>
      <c r="M22" s="20"/>
    </row>
    <row r="23" spans="1:13" ht="27.95" customHeight="1" x14ac:dyDescent="0.25">
      <c r="A23" s="49"/>
      <c r="B23" s="18"/>
      <c r="C23" s="19"/>
      <c r="D23" s="19"/>
      <c r="E23" s="19"/>
      <c r="F23" s="19"/>
      <c r="G23" s="20"/>
      <c r="H23" s="18"/>
      <c r="I23" s="19"/>
      <c r="J23" s="19"/>
      <c r="K23" s="19"/>
      <c r="L23" s="19"/>
      <c r="M23" s="20"/>
    </row>
    <row r="24" spans="1:13" ht="27.95" customHeight="1" x14ac:dyDescent="0.25">
      <c r="A24" s="49"/>
      <c r="B24" s="18"/>
      <c r="C24" s="19"/>
      <c r="D24" s="19"/>
      <c r="E24" s="19"/>
      <c r="F24" s="19"/>
      <c r="G24" s="20"/>
      <c r="H24" s="18"/>
      <c r="I24" s="19"/>
      <c r="J24" s="19"/>
      <c r="K24" s="19"/>
      <c r="L24" s="19"/>
      <c r="M24" s="20"/>
    </row>
    <row r="25" spans="1:13" ht="27.95" customHeight="1" x14ac:dyDescent="0.25">
      <c r="A25" s="49"/>
      <c r="B25" s="18"/>
      <c r="C25" s="19"/>
      <c r="D25" s="19"/>
      <c r="E25" s="19"/>
      <c r="F25" s="19"/>
      <c r="G25" s="20"/>
      <c r="H25" s="18"/>
      <c r="I25" s="19"/>
      <c r="J25" s="19"/>
      <c r="K25" s="19"/>
      <c r="L25" s="19"/>
      <c r="M25" s="20"/>
    </row>
    <row r="26" spans="1:13" ht="27.95" customHeight="1" x14ac:dyDescent="0.25">
      <c r="A26" s="49"/>
      <c r="B26" s="18"/>
      <c r="C26" s="19"/>
      <c r="D26" s="19"/>
      <c r="E26" s="19"/>
      <c r="F26" s="19"/>
      <c r="G26" s="20"/>
      <c r="H26" s="18"/>
      <c r="I26" s="19"/>
      <c r="J26" s="19"/>
      <c r="K26" s="19"/>
      <c r="L26" s="19"/>
      <c r="M26" s="20"/>
    </row>
    <row r="27" spans="1:13" ht="27.95" customHeight="1" thickBot="1" x14ac:dyDescent="0.3">
      <c r="A27" s="46" t="s">
        <v>17</v>
      </c>
      <c r="B27" s="15"/>
      <c r="C27" s="16"/>
      <c r="D27" s="16"/>
      <c r="E27" s="16"/>
      <c r="F27" s="16"/>
      <c r="G27" s="17"/>
      <c r="H27" s="15"/>
      <c r="I27" s="16"/>
      <c r="J27" s="16"/>
      <c r="K27" s="16"/>
      <c r="L27" s="16"/>
      <c r="M27" s="17"/>
    </row>
    <row r="28" spans="1:13" x14ac:dyDescent="0.25">
      <c r="B28" s="43" t="s">
        <v>17</v>
      </c>
      <c r="C28" s="44" t="s">
        <v>18</v>
      </c>
      <c r="D28" s="44"/>
      <c r="E28" s="44"/>
      <c r="F28" s="44"/>
      <c r="G28" s="44"/>
      <c r="H28" s="44"/>
      <c r="I28" s="44"/>
      <c r="J28" s="44"/>
      <c r="K28" s="44"/>
      <c r="L28" s="44"/>
      <c r="M28" s="45" t="s">
        <v>7</v>
      </c>
    </row>
    <row r="29" spans="1:13" x14ac:dyDescent="0.25">
      <c r="E29" s="30" t="s">
        <v>19</v>
      </c>
      <c r="F29" s="19"/>
      <c r="G29" s="19"/>
      <c r="H29" s="19"/>
      <c r="I29" s="19"/>
      <c r="J29" s="19"/>
    </row>
    <row r="30" spans="1:13" x14ac:dyDescent="0.25">
      <c r="B30" s="26" t="s">
        <v>20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x14ac:dyDescent="0.25">
      <c r="B31" s="21" t="s">
        <v>21</v>
      </c>
      <c r="C31" s="22"/>
      <c r="D31" s="22"/>
      <c r="E31" s="22"/>
      <c r="F31" s="23"/>
      <c r="H31" s="21" t="s">
        <v>22</v>
      </c>
      <c r="I31" s="22"/>
      <c r="J31" s="22"/>
      <c r="K31" s="23"/>
      <c r="L31" s="21" t="s">
        <v>23</v>
      </c>
      <c r="M31" s="23"/>
    </row>
    <row r="32" spans="1:13" ht="36" customHeight="1" x14ac:dyDescent="0.25">
      <c r="B32" s="1" t="s">
        <v>24</v>
      </c>
      <c r="C32" s="1" t="s">
        <v>25</v>
      </c>
      <c r="D32" s="1" t="s">
        <v>26</v>
      </c>
      <c r="E32" s="1" t="s">
        <v>27</v>
      </c>
      <c r="F32" s="1" t="s">
        <v>28</v>
      </c>
      <c r="H32" s="1" t="s">
        <v>24</v>
      </c>
      <c r="I32" s="1" t="s">
        <v>27</v>
      </c>
      <c r="J32" s="1" t="s">
        <v>28</v>
      </c>
      <c r="K32" s="1" t="s">
        <v>29</v>
      </c>
      <c r="L32" s="2" t="s">
        <v>9</v>
      </c>
      <c r="M32" s="3">
        <f>COUNTIF(Datos!$R$4:$R$200,"Gestionar estrechamente")</f>
        <v>4</v>
      </c>
    </row>
    <row r="33" spans="2:13" ht="36" customHeight="1" x14ac:dyDescent="0.25">
      <c r="B33" s="4" t="str">
        <f>IFERROR(INDEX(Datos!$B$4:$B$200,MATCH(LARGE(Datos!$U$4:$U$200,1),Datos!$U$4:$U$200,0)),"")</f>
        <v>Concejalía de Movilidad</v>
      </c>
      <c r="C33" s="4" t="str">
        <f>IFERROR(INDEX(Datos!$R$4:$R$200,MATCH(LARGE(Datos!$U$4:$U$200,1),Datos!$U$4:$U$200,0)),"")</f>
        <v>Gestionar estrechamente</v>
      </c>
      <c r="D33" s="4">
        <f>IFERROR(INDEX(Datos!$Q$4:$Q$200,MATCH(LARGE(Datos!$U$4:$U$200,1),Datos!$U$4:$U$200,0)),"")</f>
        <v>100</v>
      </c>
      <c r="E33" s="4" t="str">
        <f>IFERROR(INDEX(Datos!$N$4:$N$200,MATCH(LARGE(Datos!$U$4:$U$200,1),Datos!$U$4:$U$200,0)),"")</f>
        <v>Validar el orden de implantación por distritos</v>
      </c>
      <c r="F33" s="5">
        <f>IFERROR(INDEX(Datos!$O$4:$O$200,MATCH(LARGE(Datos!$U$4:$U$200,1),Datos!$U$4:$U$200,0)),"")</f>
        <v>46101</v>
      </c>
      <c r="H33" s="4" t="str">
        <f ca="1">IF(SMALL(Datos!$V$4:$V$200,1)&gt;=999999999,"",INDEX(Datos!$B$4:$B$200,MATCH(SMALL(Datos!$V$4:$V$200,1),Datos!$V$4:$V$200,0)))</f>
        <v>Asociación Vecinal Centro Histórico</v>
      </c>
      <c r="I33" s="4" t="str">
        <f ca="1">IF(SMALL(Datos!$V$4:$V$200,1)&gt;=999999999,"",INDEX(Datos!$N$4:$N$200,MATCH(SMALL(Datos!$V$4:$V$200,1),Datos!$V$4:$V$200,0)))</f>
        <v>Convocar sesión informativa con calendario de obras</v>
      </c>
      <c r="J33" s="5">
        <f ca="1">IF(SMALL(Datos!$V$4:$V$200,1)&gt;=999999999,"",INDEX(Datos!$O$4:$O$200,MATCH(SMALL(Datos!$V$4:$V$200,1),Datos!$V$4:$V$200,0)))</f>
        <v>46096</v>
      </c>
      <c r="K33" s="4" t="str">
        <f ca="1">IF(SMALL(Datos!$V$4:$V$200,1)&gt;=999999999,"",INDEX(Datos!$S$4:$S$200,MATCH(SMALL(Datos!$V$4:$V$200,1),Datos!$V$4:$V$200,0)))</f>
        <v>Vencida</v>
      </c>
      <c r="L33" s="2" t="s">
        <v>8</v>
      </c>
      <c r="M33" s="3">
        <f>COUNTIF(Datos!$R$4:$R$200,"Mantener satisfechos")</f>
        <v>3</v>
      </c>
    </row>
    <row r="34" spans="2:13" ht="36" customHeight="1" x14ac:dyDescent="0.25">
      <c r="B34" s="4" t="str">
        <f>IFERROR(INDEX(Datos!$B$4:$B$200,MATCH(LARGE(Datos!$U$4:$U$200,2),Datos!$U$4:$U$200,0)),"")</f>
        <v>Parking Municipal Central</v>
      </c>
      <c r="C34" s="4" t="str">
        <f>IFERROR(INDEX(Datos!$R$4:$R$200,MATCH(LARGE(Datos!$U$4:$U$200,2),Datos!$U$4:$U$200,0)),"")</f>
        <v>Gestionar estrechamente</v>
      </c>
      <c r="D34" s="4">
        <f>IFERROR(INDEX(Datos!$Q$4:$Q$200,MATCH(LARGE(Datos!$U$4:$U$200,2),Datos!$U$4:$U$200,0)),"")</f>
        <v>89</v>
      </c>
      <c r="E34" s="4" t="str">
        <f>IFERROR(INDEX(Datos!$N$4:$N$200,MATCH(LARGE(Datos!$U$4:$U$200,2),Datos!$U$4:$U$200,0)),"")</f>
        <v>Acordar SLA de apertura, mantenimiento y limpieza</v>
      </c>
      <c r="F34" s="5">
        <f>IFERROR(INDEX(Datos!$O$4:$O$200,MATCH(LARGE(Datos!$U$4:$U$200,2),Datos!$U$4:$U$200,0)),"")</f>
        <v>46102</v>
      </c>
      <c r="H34" s="4" t="str">
        <f ca="1">IF(SMALL(Datos!$V$4:$V$200,2)&gt;=999999999,"",INDEX(Datos!$B$4:$B$200,MATCH(SMALL(Datos!$V$4:$V$200,2),Datos!$V$4:$V$200,0)))</f>
        <v>Intervención Municipal</v>
      </c>
      <c r="I34" s="4" t="str">
        <f ca="1">IF(SMALL(Datos!$V$4:$V$200,2)&gt;=999999999,"",INDEX(Datos!$N$4:$N$200,MATCH(SMALL(Datos!$V$4:$V$200,2),Datos!$V$4:$V$200,0)))</f>
        <v>Subsanar observaciones del expediente de contratación</v>
      </c>
      <c r="J34" s="5">
        <f ca="1">IF(SMALL(Datos!$V$4:$V$200,2)&gt;=999999999,"",INDEX(Datos!$O$4:$O$200,MATCH(SMALL(Datos!$V$4:$V$200,2),Datos!$V$4:$V$200,0)))</f>
        <v>46098</v>
      </c>
      <c r="K34" s="4" t="str">
        <f ca="1">IF(SMALL(Datos!$V$4:$V$200,2)&gt;=999999999,"",INDEX(Datos!$S$4:$S$200,MATCH(SMALL(Datos!$V$4:$V$200,2),Datos!$V$4:$V$200,0)))</f>
        <v>Próxima</v>
      </c>
      <c r="L34" s="2" t="s">
        <v>14</v>
      </c>
      <c r="M34" s="3">
        <f>COUNTIF(Datos!$R$4:$R$200,"Mantener informados")</f>
        <v>5</v>
      </c>
    </row>
    <row r="35" spans="2:13" ht="36" customHeight="1" x14ac:dyDescent="0.25">
      <c r="B35" s="4" t="str">
        <f>IFERROR(INDEX(Datos!$B$4:$B$200,MATCH(LARGE(Datos!$U$4:$U$200,3),Datos!$U$4:$U$200,0)),"")</f>
        <v>NorteRed Distribución</v>
      </c>
      <c r="C35" s="4" t="str">
        <f>IFERROR(INDEX(Datos!$R$4:$R$200,MATCH(LARGE(Datos!$U$4:$U$200,3),Datos!$U$4:$U$200,0)),"")</f>
        <v>Gestionar estrechamente</v>
      </c>
      <c r="D35" s="4">
        <f>IFERROR(INDEX(Datos!$Q$4:$Q$200,MATCH(LARGE(Datos!$U$4:$U$200,3),Datos!$U$4:$U$200,0)),"")</f>
        <v>87</v>
      </c>
      <c r="E35" s="4" t="str">
        <f>IFERROR(INDEX(Datos!$N$4:$N$200,MATCH(LARGE(Datos!$U$4:$U$200,3),Datos!$U$4:$U$200,0)),"")</f>
        <v>Cerrar capacidad disponible en las 8 ubicaciones prioritarias</v>
      </c>
      <c r="F35" s="5">
        <f>IFERROR(INDEX(Datos!$O$4:$O$200,MATCH(LARGE(Datos!$U$4:$U$200,3),Datos!$U$4:$U$200,0)),"")</f>
        <v>46104</v>
      </c>
      <c r="H35" s="4" t="str">
        <f ca="1">IF(SMALL(Datos!$V$4:$V$200,3)&gt;=999999999,"",INDEX(Datos!$B$4:$B$200,MATCH(SMALL(Datos!$V$4:$V$200,3),Datos!$V$4:$V$200,0)))</f>
        <v>Área de Urbanismo</v>
      </c>
      <c r="I35" s="4" t="str">
        <f ca="1">IF(SMALL(Datos!$V$4:$V$200,3)&gt;=999999999,"",INDEX(Datos!$N$4:$N$200,MATCH(SMALL(Datos!$V$4:$V$200,3),Datos!$V$4:$V$200,0)))</f>
        <v>Enviar planos actualizados con propuesta de señalética</v>
      </c>
      <c r="J35" s="5">
        <f ca="1">IF(SMALL(Datos!$V$4:$V$200,3)&gt;=999999999,"",INDEX(Datos!$O$4:$O$200,MATCH(SMALL(Datos!$V$4:$V$200,3),Datos!$V$4:$V$200,0)))</f>
        <v>46099</v>
      </c>
      <c r="K35" s="4" t="str">
        <f ca="1">IF(SMALL(Datos!$V$4:$V$200,3)&gt;=999999999,"",INDEX(Datos!$S$4:$S$200,MATCH(SMALL(Datos!$V$4:$V$200,3),Datos!$V$4:$V$200,0)))</f>
        <v>Próxima</v>
      </c>
      <c r="L35" s="2" t="s">
        <v>13</v>
      </c>
      <c r="M35" s="3">
        <f>COUNTIF(Datos!$R$4:$R$200,"Monitorear")</f>
        <v>4</v>
      </c>
    </row>
    <row r="36" spans="2:13" ht="36" customHeight="1" x14ac:dyDescent="0.25">
      <c r="B36" s="4" t="str">
        <f>IFERROR(INDEX(Datos!$B$4:$B$200,MATCH(LARGE(Datos!$U$4:$U$200,4),Datos!$U$4:$U$200,0)),"")</f>
        <v>ChargeFlow Platform</v>
      </c>
      <c r="C36" s="4" t="str">
        <f>IFERROR(INDEX(Datos!$R$4:$R$200,MATCH(LARGE(Datos!$U$4:$U$200,4),Datos!$U$4:$U$200,0)),"")</f>
        <v>Gestionar estrechamente</v>
      </c>
      <c r="D36" s="4">
        <f>IFERROR(INDEX(Datos!$Q$4:$Q$200,MATCH(LARGE(Datos!$U$4:$U$200,4),Datos!$U$4:$U$200,0)),"")</f>
        <v>84</v>
      </c>
      <c r="E36" s="4" t="str">
        <f>IFERROR(INDEX(Datos!$N$4:$N$200,MATCH(LARGE(Datos!$U$4:$U$200,4),Datos!$U$4:$U$200,0)),"")</f>
        <v>Revisar integración con app municipal y sistema de pagos</v>
      </c>
      <c r="F36" s="5">
        <f>IFERROR(INDEX(Datos!$O$4:$O$200,MATCH(LARGE(Datos!$U$4:$U$200,4),Datos!$U$4:$U$200,0)),"")</f>
        <v>46103</v>
      </c>
      <c r="H36" s="4" t="str">
        <f ca="1">IF(SMALL(Datos!$V$4:$V$200,4)&gt;=999999999,"",INDEX(Datos!$B$4:$B$200,MATCH(SMALL(Datos!$V$4:$V$200,4),Datos!$V$4:$V$200,0)))</f>
        <v>Instalaciones Vega</v>
      </c>
      <c r="I36" s="4" t="str">
        <f ca="1">IF(SMALL(Datos!$V$4:$V$200,4)&gt;=999999999,"",INDEX(Datos!$N$4:$N$200,MATCH(SMALL(Datos!$V$4:$V$200,4),Datos!$V$4:$V$200,0)))</f>
        <v>Cerrar cronograma detallado por frente de obra</v>
      </c>
      <c r="J36" s="5">
        <f ca="1">IF(SMALL(Datos!$V$4:$V$200,4)&gt;=999999999,"",INDEX(Datos!$O$4:$O$200,MATCH(SMALL(Datos!$V$4:$V$200,4),Datos!$V$4:$V$200,0)))</f>
        <v>46100</v>
      </c>
      <c r="K36" s="4" t="str">
        <f ca="1">IF(SMALL(Datos!$V$4:$V$200,4)&gt;=999999999,"",INDEX(Datos!$S$4:$S$200,MATCH(SMALL(Datos!$V$4:$V$200,4),Datos!$V$4:$V$200,0)))</f>
        <v>Próxima</v>
      </c>
    </row>
    <row r="37" spans="2:13" ht="36" customHeight="1" x14ac:dyDescent="0.25">
      <c r="B37" s="4" t="str">
        <f>IFERROR(INDEX(Datos!$B$4:$B$200,MATCH(LARGE(Datos!$U$4:$U$200,5),Datos!$U$4:$U$200,0)),"")</f>
        <v>ONG Aire Limpio Ya</v>
      </c>
      <c r="C37" s="4" t="str">
        <f>IFERROR(INDEX(Datos!$R$4:$R$200,MATCH(LARGE(Datos!$U$4:$U$200,5),Datos!$U$4:$U$200,0)),"")</f>
        <v>Mantener informados</v>
      </c>
      <c r="D37" s="4">
        <f>IFERROR(INDEX(Datos!$Q$4:$Q$200,MATCH(LARGE(Datos!$U$4:$U$200,5),Datos!$U$4:$U$200,0)),"")</f>
        <v>78</v>
      </c>
      <c r="E37" s="4" t="str">
        <f>IFERROR(INDEX(Datos!$N$4:$N$200,MATCH(LARGE(Datos!$U$4:$U$200,5),Datos!$U$4:$U$200,0)),"")</f>
        <v>Compartir métricas estimadas de reducción de emisiones</v>
      </c>
      <c r="F37" s="5">
        <f>IFERROR(INDEX(Datos!$O$4:$O$200,MATCH(LARGE(Datos!$U$4:$U$200,5),Datos!$U$4:$U$200,0)),"")</f>
        <v>46106</v>
      </c>
      <c r="H37" s="4" t="str">
        <f ca="1">IF(SMALL(Datos!$V$4:$V$200,5)&gt;=999999999,"",INDEX(Datos!$B$4:$B$200,MATCH(SMALL(Datos!$V$4:$V$200,5),Datos!$V$4:$V$200,0)))</f>
        <v>Concejalía de Movilidad</v>
      </c>
      <c r="I37" s="4" t="str">
        <f ca="1">IF(SMALL(Datos!$V$4:$V$200,5)&gt;=999999999,"",INDEX(Datos!$N$4:$N$200,MATCH(SMALL(Datos!$V$4:$V$200,5),Datos!$V$4:$V$200,0)))</f>
        <v>Validar el orden de implantación por distritos</v>
      </c>
      <c r="J37" s="5">
        <f ca="1">IF(SMALL(Datos!$V$4:$V$200,5)&gt;=999999999,"",INDEX(Datos!$O$4:$O$200,MATCH(SMALL(Datos!$V$4:$V$200,5),Datos!$V$4:$V$200,0)))</f>
        <v>46101</v>
      </c>
      <c r="K37" s="4" t="str">
        <f ca="1">IF(SMALL(Datos!$V$4:$V$200,5)&gt;=999999999,"",INDEX(Datos!$S$4:$S$200,MATCH(SMALL(Datos!$V$4:$V$200,5),Datos!$V$4:$V$200,0)))</f>
        <v>Próxima</v>
      </c>
    </row>
    <row r="38" spans="2:13" ht="36" customHeight="1" x14ac:dyDescent="0.25">
      <c r="B38" s="4"/>
      <c r="C38" s="4"/>
      <c r="D38" s="4"/>
      <c r="E38" s="4"/>
      <c r="F38" s="5"/>
      <c r="H38" s="4"/>
      <c r="I38" s="4"/>
      <c r="J38" s="5"/>
      <c r="K38" s="4"/>
    </row>
    <row r="40" spans="2:13" ht="20.100000000000001" customHeight="1" x14ac:dyDescent="0.25">
      <c r="B40" s="12" t="s">
        <v>30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4"/>
    </row>
    <row r="41" spans="2:13" ht="20.100000000000001" customHeight="1" x14ac:dyDescent="0.25"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</row>
  </sheetData>
  <mergeCells count="27">
    <mergeCell ref="B1:M2"/>
    <mergeCell ref="K5:M5"/>
    <mergeCell ref="H3:M4"/>
    <mergeCell ref="H11:M18"/>
    <mergeCell ref="E29:J29"/>
    <mergeCell ref="C28:L28"/>
    <mergeCell ref="A11:A26"/>
    <mergeCell ref="L31:M31"/>
    <mergeCell ref="B11:G18"/>
    <mergeCell ref="H10:M10"/>
    <mergeCell ref="E5:G5"/>
    <mergeCell ref="B3:G4"/>
    <mergeCell ref="H20:M27"/>
    <mergeCell ref="B5:D5"/>
    <mergeCell ref="H31:K31"/>
    <mergeCell ref="H5:J5"/>
    <mergeCell ref="K6:M8"/>
    <mergeCell ref="B40:M41"/>
    <mergeCell ref="E6:G8"/>
    <mergeCell ref="B31:F31"/>
    <mergeCell ref="H6:J8"/>
    <mergeCell ref="B19:G19"/>
    <mergeCell ref="B10:G10"/>
    <mergeCell ref="B6:D8"/>
    <mergeCell ref="H19:M19"/>
    <mergeCell ref="B20:G27"/>
    <mergeCell ref="B30:M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0"/>
  <sheetViews>
    <sheetView workbookViewId="0"/>
  </sheetViews>
  <sheetFormatPr baseColWidth="10" defaultColWidth="9.140625" defaultRowHeight="15" x14ac:dyDescent="0.25"/>
  <cols>
    <col min="1" max="1" width="9" customWidth="1"/>
    <col min="2" max="2" width="28" customWidth="1"/>
    <col min="3" max="3" width="20" customWidth="1"/>
    <col min="4" max="4" width="35" customWidth="1"/>
    <col min="5" max="5" width="14" customWidth="1"/>
    <col min="6" max="6" width="13" customWidth="1"/>
    <col min="7" max="7" width="12" customWidth="1"/>
    <col min="8" max="10" width="18" customWidth="1"/>
    <col min="11" max="13" width="14" customWidth="1"/>
    <col min="14" max="14" width="34" customWidth="1"/>
    <col min="15" max="15" width="16" customWidth="1"/>
    <col min="16" max="16" width="12" customWidth="1"/>
    <col min="17" max="17" width="14" customWidth="1"/>
    <col min="18" max="18" width="24" customWidth="1"/>
    <col min="19" max="19" width="14" customWidth="1"/>
    <col min="20" max="20" width="42" hidden="1" customWidth="1"/>
    <col min="21" max="22" width="14" hidden="1" customWidth="1"/>
  </cols>
  <sheetData>
    <row r="1" spans="1:22" ht="24" customHeight="1" x14ac:dyDescent="0.25">
      <c r="A1" s="3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2" x14ac:dyDescent="0.25">
      <c r="A2" s="33" t="s">
        <v>32</v>
      </c>
      <c r="B2" s="19"/>
      <c r="C2" s="19"/>
      <c r="D2" s="19"/>
      <c r="E2" s="19"/>
      <c r="F2" s="19"/>
      <c r="G2" s="19"/>
      <c r="H2" s="19"/>
      <c r="I2" s="32" t="s">
        <v>33</v>
      </c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22" ht="33.950000000000003" customHeight="1" x14ac:dyDescent="0.25">
      <c r="A3" s="6" t="s">
        <v>34</v>
      </c>
      <c r="B3" s="6" t="s">
        <v>24</v>
      </c>
      <c r="C3" s="6" t="s">
        <v>35</v>
      </c>
      <c r="D3" s="6" t="s">
        <v>36</v>
      </c>
      <c r="E3" s="6" t="s">
        <v>37</v>
      </c>
      <c r="F3" s="6" t="s">
        <v>38</v>
      </c>
      <c r="G3" s="6" t="s">
        <v>39</v>
      </c>
      <c r="H3" s="6" t="s">
        <v>40</v>
      </c>
      <c r="I3" s="6" t="s">
        <v>41</v>
      </c>
      <c r="J3" s="6" t="s">
        <v>42</v>
      </c>
      <c r="K3" s="6" t="s">
        <v>43</v>
      </c>
      <c r="L3" s="6" t="s">
        <v>44</v>
      </c>
      <c r="M3" s="6" t="s">
        <v>29</v>
      </c>
      <c r="N3" s="6" t="s">
        <v>27</v>
      </c>
      <c r="O3" s="6" t="s">
        <v>45</v>
      </c>
      <c r="P3" s="6" t="s">
        <v>46</v>
      </c>
      <c r="Q3" s="6" t="s">
        <v>47</v>
      </c>
      <c r="R3" s="6" t="s">
        <v>25</v>
      </c>
      <c r="S3" s="6" t="s">
        <v>48</v>
      </c>
      <c r="T3" s="6" t="s">
        <v>49</v>
      </c>
      <c r="U3" s="6" t="s">
        <v>50</v>
      </c>
      <c r="V3" s="6" t="s">
        <v>51</v>
      </c>
    </row>
    <row r="4" spans="1:22" ht="38.1" customHeight="1" x14ac:dyDescent="0.25">
      <c r="A4" s="7" t="s">
        <v>52</v>
      </c>
      <c r="B4" s="8" t="s">
        <v>53</v>
      </c>
      <c r="C4" s="8" t="s">
        <v>54</v>
      </c>
      <c r="D4" s="8" t="s">
        <v>55</v>
      </c>
      <c r="E4" s="8">
        <v>5</v>
      </c>
      <c r="F4" s="8">
        <v>5</v>
      </c>
      <c r="G4" s="8" t="s">
        <v>56</v>
      </c>
      <c r="H4" s="8">
        <v>5</v>
      </c>
      <c r="I4" s="8" t="s">
        <v>57</v>
      </c>
      <c r="J4" s="8" t="s">
        <v>58</v>
      </c>
      <c r="K4" s="8" t="s">
        <v>59</v>
      </c>
      <c r="L4" s="9">
        <v>46091</v>
      </c>
      <c r="M4" s="8" t="s">
        <v>60</v>
      </c>
      <c r="N4" s="8" t="s">
        <v>61</v>
      </c>
      <c r="O4" s="9">
        <v>46101</v>
      </c>
      <c r="P4" s="10">
        <f t="shared" ref="P4:P35" ca="1" si="0">IF(O4="","",O4-TODAY())</f>
        <v>4</v>
      </c>
      <c r="Q4" s="10">
        <f t="shared" ref="Q4:Q19" si="1">ROUND((E4*0.35+F4*0.25+H4*0.2+IF(G4="Promotor",5,IF(G4="Neutral",3,1))*0.2)/5*100,0)</f>
        <v>100</v>
      </c>
      <c r="R4" s="7" t="str">
        <f t="shared" ref="R4:R35" si="2">IF(B4="","",IF(AND(E4&gt;=4,F4&gt;=4),"Gestionar estrechamente",IF(AND(E4&gt;=4,F4&lt;4),"Mantener satisfechos",IF(AND(E4&lt;4,F4&gt;=4),"Mantener informados","Monitorear"))))</f>
        <v>Gestionar estrechamente</v>
      </c>
      <c r="S4" s="7" t="str">
        <f t="shared" ref="S4:S35" ca="1" si="3">IF(B4="","",IF(M4="Finalizado","Cerrado",IF(O4="","Sin fecha",IF(O4&lt;TODAY(),"Vencida",IF(O4&lt;=TODAY()+14,"Próxima","En plazo")))))</f>
        <v>Próxima</v>
      </c>
      <c r="T4" s="7" t="str">
        <f t="shared" ref="T4:T35" si="4">IF(B4="","",B4&amp;CHAR(10)&amp;D4&amp;CHAR(10)&amp;"Siguiente: "&amp;N4&amp;CHAR(10)&amp;"Prioridad: "&amp;Q4&amp;"/100")</f>
        <v>Concejalía de Movilidad
Patrocinador del proyecto y aprobador del despliegue
Siguiente: Validar el orden de implantación por distritos
Prioridad: 100/100</v>
      </c>
      <c r="U4" s="11">
        <f t="shared" ref="U4:U35" si="5">IF(B4="","",Q4+ROW()/1000)</f>
        <v>100.004</v>
      </c>
      <c r="V4" s="11">
        <f t="shared" ref="V4:V35" ca="1" si="6">IF(AND(B4&lt;&gt;"",M4&lt;&gt;"Finalizado",O4&lt;&gt;"",O4&lt;=TODAY()+14),O4+ROW()/100000,999999999)</f>
        <v>46101.000039999999</v>
      </c>
    </row>
    <row r="5" spans="1:22" ht="38.1" customHeight="1" x14ac:dyDescent="0.25">
      <c r="A5" s="7" t="s">
        <v>62</v>
      </c>
      <c r="B5" s="8" t="s">
        <v>63</v>
      </c>
      <c r="C5" s="8" t="s">
        <v>64</v>
      </c>
      <c r="D5" s="8" t="s">
        <v>65</v>
      </c>
      <c r="E5" s="8">
        <v>5</v>
      </c>
      <c r="F5" s="8">
        <v>4</v>
      </c>
      <c r="G5" s="8" t="s">
        <v>66</v>
      </c>
      <c r="H5" s="8">
        <v>5</v>
      </c>
      <c r="I5" s="8" t="s">
        <v>67</v>
      </c>
      <c r="J5" s="8" t="s">
        <v>68</v>
      </c>
      <c r="K5" s="8" t="s">
        <v>69</v>
      </c>
      <c r="L5" s="9">
        <v>46094</v>
      </c>
      <c r="M5" s="8" t="s">
        <v>60</v>
      </c>
      <c r="N5" s="8" t="s">
        <v>70</v>
      </c>
      <c r="O5" s="9">
        <v>46104</v>
      </c>
      <c r="P5" s="10">
        <f t="shared" ca="1" si="0"/>
        <v>7</v>
      </c>
      <c r="Q5" s="10">
        <f t="shared" si="1"/>
        <v>87</v>
      </c>
      <c r="R5" s="7" t="str">
        <f t="shared" si="2"/>
        <v>Gestionar estrechamente</v>
      </c>
      <c r="S5" s="7" t="str">
        <f t="shared" ca="1" si="3"/>
        <v>Próxima</v>
      </c>
      <c r="T5" s="7" t="str">
        <f t="shared" si="4"/>
        <v>NorteRed Distribución
Reserva de potencia y acometidas eléctricas
Siguiente: Cerrar capacidad disponible en las 8 ubicaciones prioritarias
Prioridad: 87/100</v>
      </c>
      <c r="U5" s="11">
        <f t="shared" si="5"/>
        <v>87.004999999999995</v>
      </c>
      <c r="V5" s="11">
        <f t="shared" ca="1" si="6"/>
        <v>46104.000050000002</v>
      </c>
    </row>
    <row r="6" spans="1:22" ht="38.1" customHeight="1" x14ac:dyDescent="0.25">
      <c r="A6" s="7" t="s">
        <v>71</v>
      </c>
      <c r="B6" s="8" t="s">
        <v>72</v>
      </c>
      <c r="C6" s="8" t="s">
        <v>54</v>
      </c>
      <c r="D6" s="8" t="s">
        <v>73</v>
      </c>
      <c r="E6" s="8">
        <v>4</v>
      </c>
      <c r="F6" s="8">
        <v>3</v>
      </c>
      <c r="G6" s="8" t="s">
        <v>66</v>
      </c>
      <c r="H6" s="8">
        <v>4</v>
      </c>
      <c r="I6" s="8" t="s">
        <v>74</v>
      </c>
      <c r="J6" s="8" t="s">
        <v>75</v>
      </c>
      <c r="K6" s="8" t="s">
        <v>59</v>
      </c>
      <c r="L6" s="9">
        <v>46085</v>
      </c>
      <c r="M6" s="8" t="s">
        <v>76</v>
      </c>
      <c r="N6" s="8" t="s">
        <v>77</v>
      </c>
      <c r="O6" s="9">
        <v>46099</v>
      </c>
      <c r="P6" s="10">
        <f t="shared" ca="1" si="0"/>
        <v>2</v>
      </c>
      <c r="Q6" s="10">
        <f t="shared" si="1"/>
        <v>71</v>
      </c>
      <c r="R6" s="7" t="str">
        <f t="shared" si="2"/>
        <v>Mantener satisfechos</v>
      </c>
      <c r="S6" s="7" t="str">
        <f t="shared" ca="1" si="3"/>
        <v>Próxima</v>
      </c>
      <c r="T6" s="7" t="str">
        <f t="shared" si="4"/>
        <v>Área de Urbanismo
Licencias de obra menor y criterios de integración urbana
Siguiente: Enviar planos actualizados con propuesta de señalética
Prioridad: 71/100</v>
      </c>
      <c r="U6" s="11">
        <f t="shared" si="5"/>
        <v>71.006</v>
      </c>
      <c r="V6" s="11">
        <f t="shared" ca="1" si="6"/>
        <v>46099.000059999998</v>
      </c>
    </row>
    <row r="7" spans="1:22" ht="38.1" customHeight="1" x14ac:dyDescent="0.25">
      <c r="A7" s="7" t="s">
        <v>78</v>
      </c>
      <c r="B7" s="8" t="s">
        <v>79</v>
      </c>
      <c r="C7" s="8" t="s">
        <v>80</v>
      </c>
      <c r="D7" s="8" t="s">
        <v>81</v>
      </c>
      <c r="E7" s="8">
        <v>3</v>
      </c>
      <c r="F7" s="8">
        <v>5</v>
      </c>
      <c r="G7" s="8" t="s">
        <v>82</v>
      </c>
      <c r="H7" s="8">
        <v>4</v>
      </c>
      <c r="I7" s="8" t="s">
        <v>83</v>
      </c>
      <c r="J7" s="8" t="s">
        <v>84</v>
      </c>
      <c r="K7" s="8" t="s">
        <v>85</v>
      </c>
      <c r="L7" s="9">
        <v>46079</v>
      </c>
      <c r="M7" s="8" t="s">
        <v>76</v>
      </c>
      <c r="N7" s="8" t="s">
        <v>86</v>
      </c>
      <c r="O7" s="9">
        <v>46096</v>
      </c>
      <c r="P7" s="10">
        <f t="shared" ca="1" si="0"/>
        <v>-1</v>
      </c>
      <c r="Q7" s="10">
        <f t="shared" si="1"/>
        <v>66</v>
      </c>
      <c r="R7" s="7" t="str">
        <f t="shared" si="2"/>
        <v>Mantener informados</v>
      </c>
      <c r="S7" s="7" t="str">
        <f t="shared" ca="1" si="3"/>
        <v>Vencida</v>
      </c>
      <c r="T7" s="7" t="str">
        <f t="shared" si="4"/>
        <v>Asociación Vecinal Centro Histórico
Representa a residentes impactados por obras y ocupación de vía
Siguiente: Convocar sesión informativa con calendario de obras
Prioridad: 66/100</v>
      </c>
      <c r="U7" s="11">
        <f t="shared" si="5"/>
        <v>66.007000000000005</v>
      </c>
      <c r="V7" s="11">
        <f t="shared" ca="1" si="6"/>
        <v>46096.000070000002</v>
      </c>
    </row>
    <row r="8" spans="1:22" ht="38.1" customHeight="1" x14ac:dyDescent="0.25">
      <c r="A8" s="7" t="s">
        <v>87</v>
      </c>
      <c r="B8" s="8" t="s">
        <v>88</v>
      </c>
      <c r="C8" s="8" t="s">
        <v>89</v>
      </c>
      <c r="D8" s="8" t="s">
        <v>90</v>
      </c>
      <c r="E8" s="8">
        <v>4</v>
      </c>
      <c r="F8" s="8">
        <v>5</v>
      </c>
      <c r="G8" s="8" t="s">
        <v>56</v>
      </c>
      <c r="H8" s="8">
        <v>4</v>
      </c>
      <c r="I8" s="8" t="s">
        <v>91</v>
      </c>
      <c r="J8" s="8" t="s">
        <v>92</v>
      </c>
      <c r="K8" s="8" t="s">
        <v>69</v>
      </c>
      <c r="L8" s="9">
        <v>46092</v>
      </c>
      <c r="M8" s="8" t="s">
        <v>60</v>
      </c>
      <c r="N8" s="8" t="s">
        <v>93</v>
      </c>
      <c r="O8" s="9">
        <v>46102</v>
      </c>
      <c r="P8" s="10">
        <f t="shared" ca="1" si="0"/>
        <v>5</v>
      </c>
      <c r="Q8" s="10">
        <f t="shared" si="1"/>
        <v>89</v>
      </c>
      <c r="R8" s="7" t="str">
        <f t="shared" si="2"/>
        <v>Gestionar estrechamente</v>
      </c>
      <c r="S8" s="7" t="str">
        <f t="shared" ca="1" si="3"/>
        <v>Próxima</v>
      </c>
      <c r="T8" s="7" t="str">
        <f t="shared" si="4"/>
        <v>Parking Municipal Central
Cederá espacios y operación diaria de dos hubs de recarga
Siguiente: Acordar SLA de apertura, mantenimiento y limpieza
Prioridad: 89/100</v>
      </c>
      <c r="U8" s="11">
        <f t="shared" si="5"/>
        <v>89.007999999999996</v>
      </c>
      <c r="V8" s="11">
        <f t="shared" ca="1" si="6"/>
        <v>46102.000079999998</v>
      </c>
    </row>
    <row r="9" spans="1:22" ht="38.1" customHeight="1" x14ac:dyDescent="0.25">
      <c r="A9" s="7" t="s">
        <v>94</v>
      </c>
      <c r="B9" s="8" t="s">
        <v>95</v>
      </c>
      <c r="C9" s="8" t="s">
        <v>54</v>
      </c>
      <c r="D9" s="8" t="s">
        <v>96</v>
      </c>
      <c r="E9" s="8">
        <v>4</v>
      </c>
      <c r="F9" s="8">
        <v>2</v>
      </c>
      <c r="G9" s="8" t="s">
        <v>56</v>
      </c>
      <c r="H9" s="8">
        <v>4</v>
      </c>
      <c r="I9" s="8" t="s">
        <v>97</v>
      </c>
      <c r="J9" s="8" t="s">
        <v>98</v>
      </c>
      <c r="K9" s="8" t="s">
        <v>85</v>
      </c>
      <c r="L9" s="9">
        <v>46088</v>
      </c>
      <c r="M9" s="8" t="s">
        <v>60</v>
      </c>
      <c r="N9" s="8" t="s">
        <v>99</v>
      </c>
      <c r="O9" s="9">
        <v>46107</v>
      </c>
      <c r="P9" s="10">
        <f t="shared" ca="1" si="0"/>
        <v>10</v>
      </c>
      <c r="Q9" s="10">
        <f t="shared" si="1"/>
        <v>74</v>
      </c>
      <c r="R9" s="7" t="str">
        <f t="shared" si="2"/>
        <v>Mantener satisfechos</v>
      </c>
      <c r="S9" s="7" t="str">
        <f t="shared" ca="1" si="3"/>
        <v>Próxima</v>
      </c>
      <c r="T9" s="7" t="str">
        <f t="shared" si="4"/>
        <v>Agencia Regional de Energía
Entidad cofinanciadora y validadora de hitos de subvención
Siguiente: Preparar reporte de avance para el segundo desembolso
Prioridad: 74/100</v>
      </c>
      <c r="U9" s="11">
        <f t="shared" si="5"/>
        <v>74.009</v>
      </c>
      <c r="V9" s="11">
        <f t="shared" ca="1" si="6"/>
        <v>46107.000090000001</v>
      </c>
    </row>
    <row r="10" spans="1:22" ht="38.1" customHeight="1" x14ac:dyDescent="0.25">
      <c r="A10" s="7" t="s">
        <v>100</v>
      </c>
      <c r="B10" s="8" t="s">
        <v>101</v>
      </c>
      <c r="C10" s="8" t="s">
        <v>80</v>
      </c>
      <c r="D10" s="8" t="s">
        <v>102</v>
      </c>
      <c r="E10" s="8">
        <v>3</v>
      </c>
      <c r="F10" s="8">
        <v>4</v>
      </c>
      <c r="G10" s="8" t="s">
        <v>66</v>
      </c>
      <c r="H10" s="8">
        <v>3</v>
      </c>
      <c r="I10" s="8" t="s">
        <v>83</v>
      </c>
      <c r="J10" s="8" t="s">
        <v>103</v>
      </c>
      <c r="K10" s="8" t="s">
        <v>85</v>
      </c>
      <c r="L10" s="9">
        <v>46083</v>
      </c>
      <c r="M10" s="8" t="s">
        <v>76</v>
      </c>
      <c r="N10" s="8" t="s">
        <v>104</v>
      </c>
      <c r="O10" s="9">
        <v>46108</v>
      </c>
      <c r="P10" s="10">
        <f t="shared" ca="1" si="0"/>
        <v>11</v>
      </c>
      <c r="Q10" s="10">
        <f t="shared" si="1"/>
        <v>65</v>
      </c>
      <c r="R10" s="7" t="str">
        <f t="shared" si="2"/>
        <v>Mantener informados</v>
      </c>
      <c r="S10" s="7" t="str">
        <f t="shared" ca="1" si="3"/>
        <v>Próxima</v>
      </c>
      <c r="T10" s="7" t="str">
        <f t="shared" si="4"/>
        <v>Comercio Unido Centro
Agrupa a comercios cercanos a los puntos de recarga
Siguiente: Compartir plan de obra y rutas alternativas peatonales
Prioridad: 65/100</v>
      </c>
      <c r="U10" s="11">
        <f t="shared" si="5"/>
        <v>65.010000000000005</v>
      </c>
      <c r="V10" s="11">
        <f t="shared" ca="1" si="6"/>
        <v>46108.000099999997</v>
      </c>
    </row>
    <row r="11" spans="1:22" ht="38.1" customHeight="1" x14ac:dyDescent="0.25">
      <c r="A11" s="7" t="s">
        <v>105</v>
      </c>
      <c r="B11" s="8" t="s">
        <v>106</v>
      </c>
      <c r="C11" s="8" t="s">
        <v>54</v>
      </c>
      <c r="D11" s="8" t="s">
        <v>107</v>
      </c>
      <c r="E11" s="8">
        <v>3</v>
      </c>
      <c r="F11" s="8">
        <v>2</v>
      </c>
      <c r="G11" s="8" t="s">
        <v>66</v>
      </c>
      <c r="H11" s="8">
        <v>3</v>
      </c>
      <c r="I11" s="8" t="s">
        <v>108</v>
      </c>
      <c r="J11" s="8" t="s">
        <v>109</v>
      </c>
      <c r="K11" s="8" t="s">
        <v>110</v>
      </c>
      <c r="L11" s="9">
        <v>46077</v>
      </c>
      <c r="M11" s="8" t="s">
        <v>76</v>
      </c>
      <c r="N11" s="8" t="s">
        <v>111</v>
      </c>
      <c r="O11" s="9">
        <v>46112</v>
      </c>
      <c r="P11" s="10">
        <f t="shared" ca="1" si="0"/>
        <v>15</v>
      </c>
      <c r="Q11" s="10">
        <f t="shared" si="1"/>
        <v>55</v>
      </c>
      <c r="R11" s="7" t="str">
        <f t="shared" si="2"/>
        <v>Monitorear</v>
      </c>
      <c r="S11" s="7" t="str">
        <f t="shared" ca="1" si="3"/>
        <v>En plazo</v>
      </c>
      <c r="T11" s="7" t="str">
        <f t="shared" si="4"/>
        <v>Policía Local
Gestión de señalización, seguridad vial y desvíos
Siguiente: Confirmar protocolo de corte puntual de carril
Prioridad: 55/100</v>
      </c>
      <c r="U11" s="11">
        <f t="shared" si="5"/>
        <v>55.011000000000003</v>
      </c>
      <c r="V11" s="11">
        <f t="shared" ca="1" si="6"/>
        <v>999999999</v>
      </c>
    </row>
    <row r="12" spans="1:22" ht="38.1" customHeight="1" x14ac:dyDescent="0.25">
      <c r="A12" s="7" t="s">
        <v>112</v>
      </c>
      <c r="B12" s="8" t="s">
        <v>113</v>
      </c>
      <c r="C12" s="8" t="s">
        <v>64</v>
      </c>
      <c r="D12" s="8" t="s">
        <v>114</v>
      </c>
      <c r="E12" s="8">
        <v>4</v>
      </c>
      <c r="F12" s="8">
        <v>4</v>
      </c>
      <c r="G12" s="8" t="s">
        <v>56</v>
      </c>
      <c r="H12" s="8">
        <v>4</v>
      </c>
      <c r="I12" s="8" t="s">
        <v>115</v>
      </c>
      <c r="J12" s="8" t="s">
        <v>116</v>
      </c>
      <c r="K12" s="8" t="s">
        <v>69</v>
      </c>
      <c r="L12" s="9">
        <v>46095</v>
      </c>
      <c r="M12" s="8" t="s">
        <v>60</v>
      </c>
      <c r="N12" s="8" t="s">
        <v>117</v>
      </c>
      <c r="O12" s="9">
        <v>46103</v>
      </c>
      <c r="P12" s="10">
        <f t="shared" ca="1" si="0"/>
        <v>6</v>
      </c>
      <c r="Q12" s="10">
        <f t="shared" si="1"/>
        <v>84</v>
      </c>
      <c r="R12" s="7" t="str">
        <f t="shared" si="2"/>
        <v>Gestionar estrechamente</v>
      </c>
      <c r="S12" s="7" t="str">
        <f t="shared" ca="1" si="3"/>
        <v>Próxima</v>
      </c>
      <c r="T12" s="7" t="str">
        <f t="shared" si="4"/>
        <v>ChargeFlow Platform
Software de monitorización, pagos y gestión remota
Siguiente: Revisar integración con app municipal y sistema de pagos
Prioridad: 84/100</v>
      </c>
      <c r="U12" s="11">
        <f t="shared" si="5"/>
        <v>84.012</v>
      </c>
      <c r="V12" s="11">
        <f t="shared" ca="1" si="6"/>
        <v>46103.000119999997</v>
      </c>
    </row>
    <row r="13" spans="1:22" ht="38.1" customHeight="1" x14ac:dyDescent="0.25">
      <c r="A13" s="7" t="s">
        <v>118</v>
      </c>
      <c r="B13" s="8" t="s">
        <v>119</v>
      </c>
      <c r="C13" s="8" t="s">
        <v>120</v>
      </c>
      <c r="D13" s="8" t="s">
        <v>121</v>
      </c>
      <c r="E13" s="8">
        <v>3</v>
      </c>
      <c r="F13" s="8">
        <v>4</v>
      </c>
      <c r="G13" s="8" t="s">
        <v>66</v>
      </c>
      <c r="H13" s="8">
        <v>4</v>
      </c>
      <c r="I13" s="8" t="s">
        <v>122</v>
      </c>
      <c r="J13" s="8" t="s">
        <v>123</v>
      </c>
      <c r="K13" s="8" t="s">
        <v>69</v>
      </c>
      <c r="L13" s="9">
        <v>46093</v>
      </c>
      <c r="M13" s="8" t="s">
        <v>60</v>
      </c>
      <c r="N13" s="8" t="s">
        <v>124</v>
      </c>
      <c r="O13" s="9">
        <v>46100</v>
      </c>
      <c r="P13" s="10">
        <f t="shared" ca="1" si="0"/>
        <v>3</v>
      </c>
      <c r="Q13" s="10">
        <f t="shared" si="1"/>
        <v>69</v>
      </c>
      <c r="R13" s="7" t="str">
        <f t="shared" si="2"/>
        <v>Mantener informados</v>
      </c>
      <c r="S13" s="7" t="str">
        <f t="shared" ca="1" si="3"/>
        <v>Próxima</v>
      </c>
      <c r="T13" s="7" t="str">
        <f t="shared" si="4"/>
        <v>Instalaciones Vega
Contratista de obra civil y montaje eléctrico
Siguiente: Cerrar cronograma detallado por frente de obra
Prioridad: 69/100</v>
      </c>
      <c r="U13" s="11">
        <f t="shared" si="5"/>
        <v>69.013000000000005</v>
      </c>
      <c r="V13" s="11">
        <f t="shared" ca="1" si="6"/>
        <v>46100.00013</v>
      </c>
    </row>
    <row r="14" spans="1:22" ht="38.1" customHeight="1" x14ac:dyDescent="0.25">
      <c r="A14" s="7" t="s">
        <v>125</v>
      </c>
      <c r="B14" s="8" t="s">
        <v>126</v>
      </c>
      <c r="C14" s="8" t="s">
        <v>127</v>
      </c>
      <c r="D14" s="8" t="s">
        <v>128</v>
      </c>
      <c r="E14" s="8">
        <v>2</v>
      </c>
      <c r="F14" s="8">
        <v>5</v>
      </c>
      <c r="G14" s="8" t="s">
        <v>56</v>
      </c>
      <c r="H14" s="8">
        <v>3</v>
      </c>
      <c r="I14" s="8" t="s">
        <v>129</v>
      </c>
      <c r="J14" s="8" t="s">
        <v>130</v>
      </c>
      <c r="K14" s="8" t="s">
        <v>85</v>
      </c>
      <c r="L14" s="9">
        <v>46076</v>
      </c>
      <c r="M14" s="8" t="s">
        <v>76</v>
      </c>
      <c r="N14" s="8" t="s">
        <v>131</v>
      </c>
      <c r="O14" s="9">
        <v>46110</v>
      </c>
      <c r="P14" s="10">
        <f t="shared" ca="1" si="0"/>
        <v>13</v>
      </c>
      <c r="Q14" s="10">
        <f t="shared" si="1"/>
        <v>71</v>
      </c>
      <c r="R14" s="7" t="str">
        <f t="shared" si="2"/>
        <v>Mantener informados</v>
      </c>
      <c r="S14" s="7" t="str">
        <f t="shared" ca="1" si="3"/>
        <v>Próxima</v>
      </c>
      <c r="T14" s="7" t="str">
        <f t="shared" si="4"/>
        <v>Conductores EV de la ciudad
Demanda temprana, pruebas piloto y feedback de uso
Siguiente: Lanzar piloto cerrado con 30 usuarios frecuentes
Prioridad: 71/100</v>
      </c>
      <c r="U14" s="11">
        <f t="shared" si="5"/>
        <v>71.013999999999996</v>
      </c>
      <c r="V14" s="11">
        <f t="shared" ca="1" si="6"/>
        <v>46110.000139999996</v>
      </c>
    </row>
    <row r="15" spans="1:22" ht="38.1" customHeight="1" x14ac:dyDescent="0.25">
      <c r="A15" s="7" t="s">
        <v>132</v>
      </c>
      <c r="B15" s="8" t="s">
        <v>133</v>
      </c>
      <c r="C15" s="8" t="s">
        <v>80</v>
      </c>
      <c r="D15" s="8" t="s">
        <v>134</v>
      </c>
      <c r="E15" s="8">
        <v>2</v>
      </c>
      <c r="F15" s="8">
        <v>3</v>
      </c>
      <c r="G15" s="8" t="s">
        <v>66</v>
      </c>
      <c r="H15" s="8">
        <v>2</v>
      </c>
      <c r="I15" s="8" t="s">
        <v>135</v>
      </c>
      <c r="J15" s="8" t="s">
        <v>136</v>
      </c>
      <c r="K15" s="8" t="s">
        <v>137</v>
      </c>
      <c r="L15" s="9">
        <v>46067</v>
      </c>
      <c r="M15" s="8" t="s">
        <v>76</v>
      </c>
      <c r="N15" s="8" t="s">
        <v>138</v>
      </c>
      <c r="O15" s="9">
        <v>46118</v>
      </c>
      <c r="P15" s="10">
        <f t="shared" ca="1" si="0"/>
        <v>21</v>
      </c>
      <c r="Q15" s="10">
        <f t="shared" si="1"/>
        <v>49</v>
      </c>
      <c r="R15" s="7" t="str">
        <f t="shared" si="2"/>
        <v>Monitorear</v>
      </c>
      <c r="S15" s="7" t="str">
        <f t="shared" ca="1" si="3"/>
        <v>En plazo</v>
      </c>
      <c r="T15" s="7" t="str">
        <f t="shared" si="4"/>
        <v>Asociación Hotelera del Corredor
Puede amplificar el uso turístico de la red
Siguiente: Enviar propuesta de acuerdos de visibilidad conjunta
Prioridad: 49/100</v>
      </c>
      <c r="U15" s="11">
        <f t="shared" si="5"/>
        <v>49.015000000000001</v>
      </c>
      <c r="V15" s="11">
        <f t="shared" ca="1" si="6"/>
        <v>999999999</v>
      </c>
    </row>
    <row r="16" spans="1:22" ht="38.1" customHeight="1" x14ac:dyDescent="0.25">
      <c r="A16" s="7" t="s">
        <v>139</v>
      </c>
      <c r="B16" s="8" t="s">
        <v>140</v>
      </c>
      <c r="C16" s="8" t="s">
        <v>141</v>
      </c>
      <c r="D16" s="8" t="s">
        <v>142</v>
      </c>
      <c r="E16" s="8">
        <v>2</v>
      </c>
      <c r="F16" s="8">
        <v>3</v>
      </c>
      <c r="G16" s="8" t="s">
        <v>66</v>
      </c>
      <c r="H16" s="8">
        <v>2</v>
      </c>
      <c r="I16" s="8" t="s">
        <v>143</v>
      </c>
      <c r="J16" s="8" t="s">
        <v>144</v>
      </c>
      <c r="K16" s="8" t="s">
        <v>110</v>
      </c>
      <c r="L16" s="9">
        <v>46072</v>
      </c>
      <c r="M16" s="8" t="s">
        <v>76</v>
      </c>
      <c r="N16" s="8" t="s">
        <v>145</v>
      </c>
      <c r="O16" s="9">
        <v>46105</v>
      </c>
      <c r="P16" s="10">
        <f t="shared" ca="1" si="0"/>
        <v>8</v>
      </c>
      <c r="Q16" s="10">
        <f t="shared" si="1"/>
        <v>49</v>
      </c>
      <c r="R16" s="7" t="str">
        <f t="shared" si="2"/>
        <v>Monitorear</v>
      </c>
      <c r="S16" s="7" t="str">
        <f t="shared" ca="1" si="3"/>
        <v>Próxima</v>
      </c>
      <c r="T16" s="7" t="str">
        <f t="shared" si="4"/>
        <v>Diario Metropolitano
Cobertura pública y percepción reputacional del proyecto
Siguiente: Preparar briefing de impacto ambiental y económico
Prioridad: 49/100</v>
      </c>
      <c r="U16" s="11">
        <f t="shared" si="5"/>
        <v>49.015999999999998</v>
      </c>
      <c r="V16" s="11">
        <f t="shared" ca="1" si="6"/>
        <v>46105.000160000003</v>
      </c>
    </row>
    <row r="17" spans="1:22" ht="38.1" customHeight="1" x14ac:dyDescent="0.25">
      <c r="A17" s="7" t="s">
        <v>146</v>
      </c>
      <c r="B17" s="8" t="s">
        <v>147</v>
      </c>
      <c r="C17" s="8" t="s">
        <v>80</v>
      </c>
      <c r="D17" s="8" t="s">
        <v>148</v>
      </c>
      <c r="E17" s="8">
        <v>3</v>
      </c>
      <c r="F17" s="8">
        <v>5</v>
      </c>
      <c r="G17" s="8" t="s">
        <v>56</v>
      </c>
      <c r="H17" s="8">
        <v>3</v>
      </c>
      <c r="I17" s="8" t="s">
        <v>149</v>
      </c>
      <c r="J17" s="8" t="s">
        <v>150</v>
      </c>
      <c r="K17" s="8" t="s">
        <v>85</v>
      </c>
      <c r="L17" s="9">
        <v>46081</v>
      </c>
      <c r="M17" s="8" t="s">
        <v>76</v>
      </c>
      <c r="N17" s="8" t="s">
        <v>151</v>
      </c>
      <c r="O17" s="9">
        <v>46106</v>
      </c>
      <c r="P17" s="10">
        <f t="shared" ca="1" si="0"/>
        <v>9</v>
      </c>
      <c r="Q17" s="10">
        <f t="shared" si="1"/>
        <v>78</v>
      </c>
      <c r="R17" s="7" t="str">
        <f t="shared" si="2"/>
        <v>Mantener informados</v>
      </c>
      <c r="S17" s="7" t="str">
        <f t="shared" ca="1" si="3"/>
        <v>Próxima</v>
      </c>
      <c r="T17" s="7" t="str">
        <f t="shared" si="4"/>
        <v>ONG Aire Limpio Ya
Aliado ambiental con capacidad de respaldo público
Siguiente: Compartir métricas estimadas de reducción de emisiones
Prioridad: 78/100</v>
      </c>
      <c r="U17" s="11">
        <f t="shared" si="5"/>
        <v>78.016999999999996</v>
      </c>
      <c r="V17" s="11">
        <f t="shared" ca="1" si="6"/>
        <v>46106.000169999999</v>
      </c>
    </row>
    <row r="18" spans="1:22" ht="38.1" customHeight="1" x14ac:dyDescent="0.25">
      <c r="A18" s="7" t="s">
        <v>152</v>
      </c>
      <c r="B18" s="8" t="s">
        <v>153</v>
      </c>
      <c r="C18" s="8" t="s">
        <v>54</v>
      </c>
      <c r="D18" s="8" t="s">
        <v>154</v>
      </c>
      <c r="E18" s="8">
        <v>4</v>
      </c>
      <c r="F18" s="8">
        <v>2</v>
      </c>
      <c r="G18" s="8" t="s">
        <v>82</v>
      </c>
      <c r="H18" s="8">
        <v>4</v>
      </c>
      <c r="I18" s="8" t="s">
        <v>97</v>
      </c>
      <c r="J18" s="8" t="s">
        <v>155</v>
      </c>
      <c r="K18" s="8" t="s">
        <v>85</v>
      </c>
      <c r="L18" s="9">
        <v>46086</v>
      </c>
      <c r="M18" s="8" t="s">
        <v>156</v>
      </c>
      <c r="N18" s="8" t="s">
        <v>157</v>
      </c>
      <c r="O18" s="9">
        <v>46098</v>
      </c>
      <c r="P18" s="10">
        <f t="shared" ca="1" si="0"/>
        <v>1</v>
      </c>
      <c r="Q18" s="10">
        <f t="shared" si="1"/>
        <v>58</v>
      </c>
      <c r="R18" s="7" t="str">
        <f t="shared" si="2"/>
        <v>Mantener satisfechos</v>
      </c>
      <c r="S18" s="7" t="str">
        <f t="shared" ca="1" si="3"/>
        <v>Próxima</v>
      </c>
      <c r="T18" s="7" t="str">
        <f t="shared" si="4"/>
        <v>Intervención Municipal
Control presupuestario y trazabilidad del gasto
Siguiente: Subsanar observaciones del expediente de contratación
Prioridad: 58/100</v>
      </c>
      <c r="U18" s="11">
        <f t="shared" si="5"/>
        <v>58.018000000000001</v>
      </c>
      <c r="V18" s="11">
        <f t="shared" ca="1" si="6"/>
        <v>46098.000180000003</v>
      </c>
    </row>
    <row r="19" spans="1:22" ht="38.1" customHeight="1" x14ac:dyDescent="0.25">
      <c r="A19" s="7" t="s">
        <v>158</v>
      </c>
      <c r="B19" s="8" t="s">
        <v>159</v>
      </c>
      <c r="C19" s="8" t="s">
        <v>80</v>
      </c>
      <c r="D19" s="8" t="s">
        <v>160</v>
      </c>
      <c r="E19" s="8">
        <v>2</v>
      </c>
      <c r="F19" s="8">
        <v>3</v>
      </c>
      <c r="G19" s="8" t="s">
        <v>56</v>
      </c>
      <c r="H19" s="8">
        <v>3</v>
      </c>
      <c r="I19" s="8" t="s">
        <v>161</v>
      </c>
      <c r="J19" s="8" t="s">
        <v>68</v>
      </c>
      <c r="K19" s="8" t="s">
        <v>85</v>
      </c>
      <c r="L19" s="9">
        <v>46084</v>
      </c>
      <c r="M19" s="8" t="s">
        <v>76</v>
      </c>
      <c r="N19" s="8" t="s">
        <v>162</v>
      </c>
      <c r="O19" s="9">
        <v>46109</v>
      </c>
      <c r="P19" s="10">
        <f t="shared" ca="1" si="0"/>
        <v>12</v>
      </c>
      <c r="Q19" s="10">
        <f t="shared" si="1"/>
        <v>61</v>
      </c>
      <c r="R19" s="7" t="str">
        <f t="shared" si="2"/>
        <v>Monitorear</v>
      </c>
      <c r="S19" s="7" t="str">
        <f t="shared" ca="1" si="3"/>
        <v>Próxima</v>
      </c>
      <c r="T19" s="7" t="str">
        <f t="shared" si="4"/>
        <v>Comité de Accesibilidad Urbana
Asegura que ubicaciones y señalización sean inclusivas
Siguiente: Validar radios de giro y señalización accesible
Prioridad: 61/100</v>
      </c>
      <c r="U19" s="11">
        <f t="shared" si="5"/>
        <v>61.018999999999998</v>
      </c>
      <c r="V19" s="11">
        <f t="shared" ca="1" si="6"/>
        <v>46109.000189999999</v>
      </c>
    </row>
    <row r="20" spans="1:22" ht="38.1" customHeight="1" x14ac:dyDescent="0.2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9"/>
      <c r="M20" s="8"/>
      <c r="N20" s="8"/>
      <c r="O20" s="9"/>
      <c r="P20" s="10" t="str">
        <f t="shared" ca="1" si="0"/>
        <v/>
      </c>
      <c r="Q20" s="10" t="str">
        <f t="shared" ref="Q20:Q51" si="7">IF(B20="","",ROUND((E20*0.35+F20*0.25+H20*0.2+IF(G20="Promotor",5,IF(G20="Neutral",3,1))*0.2)/5*100,0))</f>
        <v/>
      </c>
      <c r="R20" s="7" t="str">
        <f t="shared" si="2"/>
        <v/>
      </c>
      <c r="S20" s="7" t="str">
        <f t="shared" ca="1" si="3"/>
        <v/>
      </c>
      <c r="T20" s="7" t="str">
        <f t="shared" si="4"/>
        <v/>
      </c>
      <c r="U20" s="11" t="str">
        <f t="shared" si="5"/>
        <v/>
      </c>
      <c r="V20" s="11">
        <f t="shared" ca="1" si="6"/>
        <v>999999999</v>
      </c>
    </row>
    <row r="21" spans="1:22" ht="38.1" customHeight="1" x14ac:dyDescent="0.25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9"/>
      <c r="M21" s="8"/>
      <c r="N21" s="8"/>
      <c r="O21" s="9"/>
      <c r="P21" s="10" t="str">
        <f t="shared" ca="1" si="0"/>
        <v/>
      </c>
      <c r="Q21" s="10" t="str">
        <f t="shared" si="7"/>
        <v/>
      </c>
      <c r="R21" s="7" t="str">
        <f t="shared" si="2"/>
        <v/>
      </c>
      <c r="S21" s="7" t="str">
        <f t="shared" ca="1" si="3"/>
        <v/>
      </c>
      <c r="T21" s="7" t="str">
        <f t="shared" si="4"/>
        <v/>
      </c>
      <c r="U21" s="11" t="str">
        <f t="shared" si="5"/>
        <v/>
      </c>
      <c r="V21" s="11">
        <f t="shared" ca="1" si="6"/>
        <v>999999999</v>
      </c>
    </row>
    <row r="22" spans="1:22" ht="38.1" customHeight="1" x14ac:dyDescent="0.25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  <c r="L22" s="9"/>
      <c r="M22" s="8"/>
      <c r="N22" s="8"/>
      <c r="O22" s="9"/>
      <c r="P22" s="10" t="str">
        <f t="shared" ca="1" si="0"/>
        <v/>
      </c>
      <c r="Q22" s="10" t="str">
        <f t="shared" si="7"/>
        <v/>
      </c>
      <c r="R22" s="7" t="str">
        <f t="shared" si="2"/>
        <v/>
      </c>
      <c r="S22" s="7" t="str">
        <f t="shared" ca="1" si="3"/>
        <v/>
      </c>
      <c r="T22" s="7" t="str">
        <f t="shared" si="4"/>
        <v/>
      </c>
      <c r="U22" s="11" t="str">
        <f t="shared" si="5"/>
        <v/>
      </c>
      <c r="V22" s="11">
        <f t="shared" ca="1" si="6"/>
        <v>999999999</v>
      </c>
    </row>
    <row r="23" spans="1:22" ht="38.1" customHeight="1" x14ac:dyDescent="0.25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9"/>
      <c r="M23" s="8"/>
      <c r="N23" s="8"/>
      <c r="O23" s="9"/>
      <c r="P23" s="10" t="str">
        <f t="shared" ca="1" si="0"/>
        <v/>
      </c>
      <c r="Q23" s="10" t="str">
        <f t="shared" si="7"/>
        <v/>
      </c>
      <c r="R23" s="7" t="str">
        <f t="shared" si="2"/>
        <v/>
      </c>
      <c r="S23" s="7" t="str">
        <f t="shared" ca="1" si="3"/>
        <v/>
      </c>
      <c r="T23" s="7" t="str">
        <f t="shared" si="4"/>
        <v/>
      </c>
      <c r="U23" s="11" t="str">
        <f t="shared" si="5"/>
        <v/>
      </c>
      <c r="V23" s="11">
        <f t="shared" ca="1" si="6"/>
        <v>999999999</v>
      </c>
    </row>
    <row r="24" spans="1:22" ht="38.1" customHeight="1" x14ac:dyDescent="0.25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9"/>
      <c r="M24" s="8"/>
      <c r="N24" s="8"/>
      <c r="O24" s="9"/>
      <c r="P24" s="10" t="str">
        <f t="shared" ca="1" si="0"/>
        <v/>
      </c>
      <c r="Q24" s="10" t="str">
        <f t="shared" si="7"/>
        <v/>
      </c>
      <c r="R24" s="7" t="str">
        <f t="shared" si="2"/>
        <v/>
      </c>
      <c r="S24" s="7" t="str">
        <f t="shared" ca="1" si="3"/>
        <v/>
      </c>
      <c r="T24" s="7" t="str">
        <f t="shared" si="4"/>
        <v/>
      </c>
      <c r="U24" s="11" t="str">
        <f t="shared" si="5"/>
        <v/>
      </c>
      <c r="V24" s="11">
        <f t="shared" ca="1" si="6"/>
        <v>999999999</v>
      </c>
    </row>
    <row r="25" spans="1:22" ht="38.1" customHeight="1" x14ac:dyDescent="0.25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9"/>
      <c r="M25" s="8"/>
      <c r="N25" s="8"/>
      <c r="O25" s="9"/>
      <c r="P25" s="10" t="str">
        <f t="shared" ca="1" si="0"/>
        <v/>
      </c>
      <c r="Q25" s="10" t="str">
        <f t="shared" si="7"/>
        <v/>
      </c>
      <c r="R25" s="7" t="str">
        <f t="shared" si="2"/>
        <v/>
      </c>
      <c r="S25" s="7" t="str">
        <f t="shared" ca="1" si="3"/>
        <v/>
      </c>
      <c r="T25" s="7" t="str">
        <f t="shared" si="4"/>
        <v/>
      </c>
      <c r="U25" s="11" t="str">
        <f t="shared" si="5"/>
        <v/>
      </c>
      <c r="V25" s="11">
        <f t="shared" ca="1" si="6"/>
        <v>999999999</v>
      </c>
    </row>
    <row r="26" spans="1:22" ht="38.1" customHeight="1" x14ac:dyDescent="0.25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9"/>
      <c r="M26" s="8"/>
      <c r="N26" s="8"/>
      <c r="O26" s="9"/>
      <c r="P26" s="10" t="str">
        <f t="shared" ca="1" si="0"/>
        <v/>
      </c>
      <c r="Q26" s="10" t="str">
        <f t="shared" si="7"/>
        <v/>
      </c>
      <c r="R26" s="7" t="str">
        <f t="shared" si="2"/>
        <v/>
      </c>
      <c r="S26" s="7" t="str">
        <f t="shared" ca="1" si="3"/>
        <v/>
      </c>
      <c r="T26" s="7" t="str">
        <f t="shared" si="4"/>
        <v/>
      </c>
      <c r="U26" s="11" t="str">
        <f t="shared" si="5"/>
        <v/>
      </c>
      <c r="V26" s="11">
        <f t="shared" ca="1" si="6"/>
        <v>999999999</v>
      </c>
    </row>
    <row r="27" spans="1:22" ht="38.1" customHeight="1" x14ac:dyDescent="0.25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9"/>
      <c r="M27" s="8"/>
      <c r="N27" s="8"/>
      <c r="O27" s="9"/>
      <c r="P27" s="10" t="str">
        <f t="shared" ca="1" si="0"/>
        <v/>
      </c>
      <c r="Q27" s="10" t="str">
        <f t="shared" si="7"/>
        <v/>
      </c>
      <c r="R27" s="7" t="str">
        <f t="shared" si="2"/>
        <v/>
      </c>
      <c r="S27" s="7" t="str">
        <f t="shared" ca="1" si="3"/>
        <v/>
      </c>
      <c r="T27" s="7" t="str">
        <f t="shared" si="4"/>
        <v/>
      </c>
      <c r="U27" s="11" t="str">
        <f t="shared" si="5"/>
        <v/>
      </c>
      <c r="V27" s="11">
        <f t="shared" ca="1" si="6"/>
        <v>999999999</v>
      </c>
    </row>
    <row r="28" spans="1:22" ht="38.1" customHeight="1" x14ac:dyDescent="0.25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9"/>
      <c r="M28" s="8"/>
      <c r="N28" s="8"/>
      <c r="O28" s="9"/>
      <c r="P28" s="10" t="str">
        <f t="shared" ca="1" si="0"/>
        <v/>
      </c>
      <c r="Q28" s="10" t="str">
        <f t="shared" si="7"/>
        <v/>
      </c>
      <c r="R28" s="7" t="str">
        <f t="shared" si="2"/>
        <v/>
      </c>
      <c r="S28" s="7" t="str">
        <f t="shared" ca="1" si="3"/>
        <v/>
      </c>
      <c r="T28" s="7" t="str">
        <f t="shared" si="4"/>
        <v/>
      </c>
      <c r="U28" s="11" t="str">
        <f t="shared" si="5"/>
        <v/>
      </c>
      <c r="V28" s="11">
        <f t="shared" ca="1" si="6"/>
        <v>999999999</v>
      </c>
    </row>
    <row r="29" spans="1:22" ht="38.1" customHeight="1" x14ac:dyDescent="0.25">
      <c r="A29" s="7"/>
      <c r="B29" s="8"/>
      <c r="C29" s="8"/>
      <c r="D29" s="8"/>
      <c r="E29" s="8"/>
      <c r="F29" s="8"/>
      <c r="G29" s="8"/>
      <c r="H29" s="8"/>
      <c r="I29" s="8"/>
      <c r="J29" s="8"/>
      <c r="K29" s="8"/>
      <c r="L29" s="9"/>
      <c r="M29" s="8"/>
      <c r="N29" s="8"/>
      <c r="O29" s="9"/>
      <c r="P29" s="10" t="str">
        <f t="shared" ca="1" si="0"/>
        <v/>
      </c>
      <c r="Q29" s="10" t="str">
        <f t="shared" si="7"/>
        <v/>
      </c>
      <c r="R29" s="7" t="str">
        <f t="shared" si="2"/>
        <v/>
      </c>
      <c r="S29" s="7" t="str">
        <f t="shared" ca="1" si="3"/>
        <v/>
      </c>
      <c r="T29" s="7" t="str">
        <f t="shared" si="4"/>
        <v/>
      </c>
      <c r="U29" s="11" t="str">
        <f t="shared" si="5"/>
        <v/>
      </c>
      <c r="V29" s="11">
        <f t="shared" ca="1" si="6"/>
        <v>999999999</v>
      </c>
    </row>
    <row r="30" spans="1:22" ht="38.1" customHeight="1" x14ac:dyDescent="0.25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9"/>
      <c r="M30" s="8"/>
      <c r="N30" s="8"/>
      <c r="O30" s="9"/>
      <c r="P30" s="10" t="str">
        <f t="shared" ca="1" si="0"/>
        <v/>
      </c>
      <c r="Q30" s="10" t="str">
        <f t="shared" si="7"/>
        <v/>
      </c>
      <c r="R30" s="7" t="str">
        <f t="shared" si="2"/>
        <v/>
      </c>
      <c r="S30" s="7" t="str">
        <f t="shared" ca="1" si="3"/>
        <v/>
      </c>
      <c r="T30" s="7" t="str">
        <f t="shared" si="4"/>
        <v/>
      </c>
      <c r="U30" s="11" t="str">
        <f t="shared" si="5"/>
        <v/>
      </c>
      <c r="V30" s="11">
        <f t="shared" ca="1" si="6"/>
        <v>999999999</v>
      </c>
    </row>
    <row r="31" spans="1:22" ht="38.1" customHeight="1" x14ac:dyDescent="0.25">
      <c r="A31" s="7"/>
      <c r="B31" s="8"/>
      <c r="C31" s="8"/>
      <c r="D31" s="8"/>
      <c r="E31" s="8"/>
      <c r="F31" s="8"/>
      <c r="G31" s="8"/>
      <c r="H31" s="8"/>
      <c r="I31" s="8"/>
      <c r="J31" s="8"/>
      <c r="K31" s="8"/>
      <c r="L31" s="9"/>
      <c r="M31" s="8"/>
      <c r="N31" s="8"/>
      <c r="O31" s="9"/>
      <c r="P31" s="10" t="str">
        <f t="shared" ca="1" si="0"/>
        <v/>
      </c>
      <c r="Q31" s="10" t="str">
        <f t="shared" si="7"/>
        <v/>
      </c>
      <c r="R31" s="7" t="str">
        <f t="shared" si="2"/>
        <v/>
      </c>
      <c r="S31" s="7" t="str">
        <f t="shared" ca="1" si="3"/>
        <v/>
      </c>
      <c r="T31" s="7" t="str">
        <f t="shared" si="4"/>
        <v/>
      </c>
      <c r="U31" s="11" t="str">
        <f t="shared" si="5"/>
        <v/>
      </c>
      <c r="V31" s="11">
        <f t="shared" ca="1" si="6"/>
        <v>999999999</v>
      </c>
    </row>
    <row r="32" spans="1:22" ht="38.1" customHeight="1" x14ac:dyDescent="0.25">
      <c r="A32" s="7"/>
      <c r="B32" s="8"/>
      <c r="C32" s="8"/>
      <c r="D32" s="8"/>
      <c r="E32" s="8"/>
      <c r="F32" s="8"/>
      <c r="G32" s="8"/>
      <c r="H32" s="8"/>
      <c r="I32" s="8"/>
      <c r="J32" s="8"/>
      <c r="K32" s="8"/>
      <c r="L32" s="9"/>
      <c r="M32" s="8"/>
      <c r="N32" s="8"/>
      <c r="O32" s="9"/>
      <c r="P32" s="10" t="str">
        <f t="shared" ca="1" si="0"/>
        <v/>
      </c>
      <c r="Q32" s="10" t="str">
        <f t="shared" si="7"/>
        <v/>
      </c>
      <c r="R32" s="7" t="str">
        <f t="shared" si="2"/>
        <v/>
      </c>
      <c r="S32" s="7" t="str">
        <f t="shared" ca="1" si="3"/>
        <v/>
      </c>
      <c r="T32" s="7" t="str">
        <f t="shared" si="4"/>
        <v/>
      </c>
      <c r="U32" s="11" t="str">
        <f t="shared" si="5"/>
        <v/>
      </c>
      <c r="V32" s="11">
        <f t="shared" ca="1" si="6"/>
        <v>999999999</v>
      </c>
    </row>
    <row r="33" spans="1:22" ht="38.1" customHeight="1" x14ac:dyDescent="0.25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9"/>
      <c r="M33" s="8"/>
      <c r="N33" s="8"/>
      <c r="O33" s="9"/>
      <c r="P33" s="10" t="str">
        <f t="shared" ca="1" si="0"/>
        <v/>
      </c>
      <c r="Q33" s="10" t="str">
        <f t="shared" si="7"/>
        <v/>
      </c>
      <c r="R33" s="7" t="str">
        <f t="shared" si="2"/>
        <v/>
      </c>
      <c r="S33" s="7" t="str">
        <f t="shared" ca="1" si="3"/>
        <v/>
      </c>
      <c r="T33" s="7" t="str">
        <f t="shared" si="4"/>
        <v/>
      </c>
      <c r="U33" s="11" t="str">
        <f t="shared" si="5"/>
        <v/>
      </c>
      <c r="V33" s="11">
        <f t="shared" ca="1" si="6"/>
        <v>999999999</v>
      </c>
    </row>
    <row r="34" spans="1:22" ht="38.1" customHeight="1" x14ac:dyDescent="0.25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9"/>
      <c r="M34" s="8"/>
      <c r="N34" s="8"/>
      <c r="O34" s="9"/>
      <c r="P34" s="10" t="str">
        <f t="shared" ca="1" si="0"/>
        <v/>
      </c>
      <c r="Q34" s="10" t="str">
        <f t="shared" si="7"/>
        <v/>
      </c>
      <c r="R34" s="7" t="str">
        <f t="shared" si="2"/>
        <v/>
      </c>
      <c r="S34" s="7" t="str">
        <f t="shared" ca="1" si="3"/>
        <v/>
      </c>
      <c r="T34" s="7" t="str">
        <f t="shared" si="4"/>
        <v/>
      </c>
      <c r="U34" s="11" t="str">
        <f t="shared" si="5"/>
        <v/>
      </c>
      <c r="V34" s="11">
        <f t="shared" ca="1" si="6"/>
        <v>999999999</v>
      </c>
    </row>
    <row r="35" spans="1:22" ht="38.1" customHeight="1" x14ac:dyDescent="0.2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9"/>
      <c r="M35" s="8"/>
      <c r="N35" s="8"/>
      <c r="O35" s="9"/>
      <c r="P35" s="10" t="str">
        <f t="shared" ca="1" si="0"/>
        <v/>
      </c>
      <c r="Q35" s="10" t="str">
        <f t="shared" si="7"/>
        <v/>
      </c>
      <c r="R35" s="7" t="str">
        <f t="shared" si="2"/>
        <v/>
      </c>
      <c r="S35" s="7" t="str">
        <f t="shared" ca="1" si="3"/>
        <v/>
      </c>
      <c r="T35" s="7" t="str">
        <f t="shared" si="4"/>
        <v/>
      </c>
      <c r="U35" s="11" t="str">
        <f t="shared" si="5"/>
        <v/>
      </c>
      <c r="V35" s="11">
        <f t="shared" ca="1" si="6"/>
        <v>999999999</v>
      </c>
    </row>
    <row r="36" spans="1:22" ht="38.1" customHeight="1" x14ac:dyDescent="0.25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9"/>
      <c r="M36" s="8"/>
      <c r="N36" s="8"/>
      <c r="O36" s="9"/>
      <c r="P36" s="10" t="str">
        <f t="shared" ref="P36:P67" ca="1" si="8">IF(O36="","",O36-TODAY())</f>
        <v/>
      </c>
      <c r="Q36" s="10" t="str">
        <f t="shared" si="7"/>
        <v/>
      </c>
      <c r="R36" s="7" t="str">
        <f t="shared" ref="R36:R67" si="9">IF(B36="","",IF(AND(E36&gt;=4,F36&gt;=4),"Gestionar estrechamente",IF(AND(E36&gt;=4,F36&lt;4),"Mantener satisfechos",IF(AND(E36&lt;4,F36&gt;=4),"Mantener informados","Monitorear"))))</f>
        <v/>
      </c>
      <c r="S36" s="7" t="str">
        <f t="shared" ref="S36:S67" ca="1" si="10">IF(B36="","",IF(M36="Finalizado","Cerrado",IF(O36="","Sin fecha",IF(O36&lt;TODAY(),"Vencida",IF(O36&lt;=TODAY()+14,"Próxima","En plazo")))))</f>
        <v/>
      </c>
      <c r="T36" s="7" t="str">
        <f t="shared" ref="T36:T67" si="11">IF(B36="","",B36&amp;CHAR(10)&amp;D36&amp;CHAR(10)&amp;"Siguiente: "&amp;N36&amp;CHAR(10)&amp;"Prioridad: "&amp;Q36&amp;"/100")</f>
        <v/>
      </c>
      <c r="U36" s="11" t="str">
        <f t="shared" ref="U36:U67" si="12">IF(B36="","",Q36+ROW()/1000)</f>
        <v/>
      </c>
      <c r="V36" s="11">
        <f t="shared" ref="V36:V67" ca="1" si="13">IF(AND(B36&lt;&gt;"",M36&lt;&gt;"Finalizado",O36&lt;&gt;"",O36&lt;=TODAY()+14),O36+ROW()/100000,999999999)</f>
        <v>999999999</v>
      </c>
    </row>
    <row r="37" spans="1:22" ht="38.1" customHeight="1" x14ac:dyDescent="0.25">
      <c r="A37" s="7"/>
      <c r="B37" s="8"/>
      <c r="C37" s="8"/>
      <c r="D37" s="8"/>
      <c r="E37" s="8"/>
      <c r="F37" s="8"/>
      <c r="G37" s="8"/>
      <c r="H37" s="8"/>
      <c r="I37" s="8"/>
      <c r="J37" s="8"/>
      <c r="K37" s="8"/>
      <c r="L37" s="9"/>
      <c r="M37" s="8"/>
      <c r="N37" s="8"/>
      <c r="O37" s="9"/>
      <c r="P37" s="10" t="str">
        <f t="shared" ca="1" si="8"/>
        <v/>
      </c>
      <c r="Q37" s="10" t="str">
        <f t="shared" si="7"/>
        <v/>
      </c>
      <c r="R37" s="7" t="str">
        <f t="shared" si="9"/>
        <v/>
      </c>
      <c r="S37" s="7" t="str">
        <f t="shared" ca="1" si="10"/>
        <v/>
      </c>
      <c r="T37" s="7" t="str">
        <f t="shared" si="11"/>
        <v/>
      </c>
      <c r="U37" s="11" t="str">
        <f t="shared" si="12"/>
        <v/>
      </c>
      <c r="V37" s="11">
        <f t="shared" ca="1" si="13"/>
        <v>999999999</v>
      </c>
    </row>
    <row r="38" spans="1:22" ht="38.1" customHeight="1" x14ac:dyDescent="0.25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9"/>
      <c r="M38" s="8"/>
      <c r="N38" s="8"/>
      <c r="O38" s="9"/>
      <c r="P38" s="10" t="str">
        <f t="shared" ca="1" si="8"/>
        <v/>
      </c>
      <c r="Q38" s="10" t="str">
        <f t="shared" si="7"/>
        <v/>
      </c>
      <c r="R38" s="7" t="str">
        <f t="shared" si="9"/>
        <v/>
      </c>
      <c r="S38" s="7" t="str">
        <f t="shared" ca="1" si="10"/>
        <v/>
      </c>
      <c r="T38" s="7" t="str">
        <f t="shared" si="11"/>
        <v/>
      </c>
      <c r="U38" s="11" t="str">
        <f t="shared" si="12"/>
        <v/>
      </c>
      <c r="V38" s="11">
        <f t="shared" ca="1" si="13"/>
        <v>999999999</v>
      </c>
    </row>
    <row r="39" spans="1:22" ht="38.1" customHeight="1" x14ac:dyDescent="0.25">
      <c r="A39" s="7"/>
      <c r="B39" s="8"/>
      <c r="C39" s="8"/>
      <c r="D39" s="8"/>
      <c r="E39" s="8"/>
      <c r="F39" s="8"/>
      <c r="G39" s="8"/>
      <c r="H39" s="8"/>
      <c r="I39" s="8"/>
      <c r="J39" s="8"/>
      <c r="K39" s="8"/>
      <c r="L39" s="9"/>
      <c r="M39" s="8"/>
      <c r="N39" s="8"/>
      <c r="O39" s="9"/>
      <c r="P39" s="10" t="str">
        <f t="shared" ca="1" si="8"/>
        <v/>
      </c>
      <c r="Q39" s="10" t="str">
        <f t="shared" si="7"/>
        <v/>
      </c>
      <c r="R39" s="7" t="str">
        <f t="shared" si="9"/>
        <v/>
      </c>
      <c r="S39" s="7" t="str">
        <f t="shared" ca="1" si="10"/>
        <v/>
      </c>
      <c r="T39" s="7" t="str">
        <f t="shared" si="11"/>
        <v/>
      </c>
      <c r="U39" s="11" t="str">
        <f t="shared" si="12"/>
        <v/>
      </c>
      <c r="V39" s="11">
        <f t="shared" ca="1" si="13"/>
        <v>999999999</v>
      </c>
    </row>
    <row r="40" spans="1:22" ht="38.1" customHeight="1" x14ac:dyDescent="0.25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9"/>
      <c r="M40" s="8"/>
      <c r="N40" s="8"/>
      <c r="O40" s="9"/>
      <c r="P40" s="10" t="str">
        <f t="shared" ca="1" si="8"/>
        <v/>
      </c>
      <c r="Q40" s="10" t="str">
        <f t="shared" si="7"/>
        <v/>
      </c>
      <c r="R40" s="7" t="str">
        <f t="shared" si="9"/>
        <v/>
      </c>
      <c r="S40" s="7" t="str">
        <f t="shared" ca="1" si="10"/>
        <v/>
      </c>
      <c r="T40" s="7" t="str">
        <f t="shared" si="11"/>
        <v/>
      </c>
      <c r="U40" s="11" t="str">
        <f t="shared" si="12"/>
        <v/>
      </c>
      <c r="V40" s="11">
        <f t="shared" ca="1" si="13"/>
        <v>999999999</v>
      </c>
    </row>
    <row r="41" spans="1:22" ht="38.1" customHeight="1" x14ac:dyDescent="0.25">
      <c r="A41" s="7"/>
      <c r="B41" s="8"/>
      <c r="C41" s="8"/>
      <c r="D41" s="8"/>
      <c r="E41" s="8"/>
      <c r="F41" s="8"/>
      <c r="G41" s="8"/>
      <c r="H41" s="8"/>
      <c r="I41" s="8"/>
      <c r="J41" s="8"/>
      <c r="K41" s="8"/>
      <c r="L41" s="9"/>
      <c r="M41" s="8"/>
      <c r="N41" s="8"/>
      <c r="O41" s="9"/>
      <c r="P41" s="10" t="str">
        <f t="shared" ca="1" si="8"/>
        <v/>
      </c>
      <c r="Q41" s="10" t="str">
        <f t="shared" si="7"/>
        <v/>
      </c>
      <c r="R41" s="7" t="str">
        <f t="shared" si="9"/>
        <v/>
      </c>
      <c r="S41" s="7" t="str">
        <f t="shared" ca="1" si="10"/>
        <v/>
      </c>
      <c r="T41" s="7" t="str">
        <f t="shared" si="11"/>
        <v/>
      </c>
      <c r="U41" s="11" t="str">
        <f t="shared" si="12"/>
        <v/>
      </c>
      <c r="V41" s="11">
        <f t="shared" ca="1" si="13"/>
        <v>999999999</v>
      </c>
    </row>
    <row r="42" spans="1:22" ht="38.1" customHeight="1" x14ac:dyDescent="0.25">
      <c r="A42" s="7"/>
      <c r="B42" s="8"/>
      <c r="C42" s="8"/>
      <c r="D42" s="8"/>
      <c r="E42" s="8"/>
      <c r="F42" s="8"/>
      <c r="G42" s="8"/>
      <c r="H42" s="8"/>
      <c r="I42" s="8"/>
      <c r="J42" s="8"/>
      <c r="K42" s="8"/>
      <c r="L42" s="9"/>
      <c r="M42" s="8"/>
      <c r="N42" s="8"/>
      <c r="O42" s="9"/>
      <c r="P42" s="10" t="str">
        <f t="shared" ca="1" si="8"/>
        <v/>
      </c>
      <c r="Q42" s="10" t="str">
        <f t="shared" si="7"/>
        <v/>
      </c>
      <c r="R42" s="7" t="str">
        <f t="shared" si="9"/>
        <v/>
      </c>
      <c r="S42" s="7" t="str">
        <f t="shared" ca="1" si="10"/>
        <v/>
      </c>
      <c r="T42" s="7" t="str">
        <f t="shared" si="11"/>
        <v/>
      </c>
      <c r="U42" s="11" t="str">
        <f t="shared" si="12"/>
        <v/>
      </c>
      <c r="V42" s="11">
        <f t="shared" ca="1" si="13"/>
        <v>999999999</v>
      </c>
    </row>
    <row r="43" spans="1:22" ht="38.1" customHeight="1" x14ac:dyDescent="0.25">
      <c r="A43" s="7"/>
      <c r="B43" s="8"/>
      <c r="C43" s="8"/>
      <c r="D43" s="8"/>
      <c r="E43" s="8"/>
      <c r="F43" s="8"/>
      <c r="G43" s="8"/>
      <c r="H43" s="8"/>
      <c r="I43" s="8"/>
      <c r="J43" s="8"/>
      <c r="K43" s="8"/>
      <c r="L43" s="9"/>
      <c r="M43" s="8"/>
      <c r="N43" s="8"/>
      <c r="O43" s="9"/>
      <c r="P43" s="10" t="str">
        <f t="shared" ca="1" si="8"/>
        <v/>
      </c>
      <c r="Q43" s="10" t="str">
        <f t="shared" si="7"/>
        <v/>
      </c>
      <c r="R43" s="7" t="str">
        <f t="shared" si="9"/>
        <v/>
      </c>
      <c r="S43" s="7" t="str">
        <f t="shared" ca="1" si="10"/>
        <v/>
      </c>
      <c r="T43" s="7" t="str">
        <f t="shared" si="11"/>
        <v/>
      </c>
      <c r="U43" s="11" t="str">
        <f t="shared" si="12"/>
        <v/>
      </c>
      <c r="V43" s="11">
        <f t="shared" ca="1" si="13"/>
        <v>999999999</v>
      </c>
    </row>
    <row r="44" spans="1:22" ht="38.1" customHeight="1" x14ac:dyDescent="0.25">
      <c r="A44" s="7"/>
      <c r="B44" s="8"/>
      <c r="C44" s="8"/>
      <c r="D44" s="8"/>
      <c r="E44" s="8"/>
      <c r="F44" s="8"/>
      <c r="G44" s="8"/>
      <c r="H44" s="8"/>
      <c r="I44" s="8"/>
      <c r="J44" s="8"/>
      <c r="K44" s="8"/>
      <c r="L44" s="9"/>
      <c r="M44" s="8"/>
      <c r="N44" s="8"/>
      <c r="O44" s="9"/>
      <c r="P44" s="10" t="str">
        <f t="shared" ca="1" si="8"/>
        <v/>
      </c>
      <c r="Q44" s="10" t="str">
        <f t="shared" si="7"/>
        <v/>
      </c>
      <c r="R44" s="7" t="str">
        <f t="shared" si="9"/>
        <v/>
      </c>
      <c r="S44" s="7" t="str">
        <f t="shared" ca="1" si="10"/>
        <v/>
      </c>
      <c r="T44" s="7" t="str">
        <f t="shared" si="11"/>
        <v/>
      </c>
      <c r="U44" s="11" t="str">
        <f t="shared" si="12"/>
        <v/>
      </c>
      <c r="V44" s="11">
        <f t="shared" ca="1" si="13"/>
        <v>999999999</v>
      </c>
    </row>
    <row r="45" spans="1:22" ht="38.1" customHeight="1" x14ac:dyDescent="0.25">
      <c r="A45" s="7"/>
      <c r="B45" s="8"/>
      <c r="C45" s="8"/>
      <c r="D45" s="8"/>
      <c r="E45" s="8"/>
      <c r="F45" s="8"/>
      <c r="G45" s="8"/>
      <c r="H45" s="8"/>
      <c r="I45" s="8"/>
      <c r="J45" s="8"/>
      <c r="K45" s="8"/>
      <c r="L45" s="9"/>
      <c r="M45" s="8"/>
      <c r="N45" s="8"/>
      <c r="O45" s="9"/>
      <c r="P45" s="10" t="str">
        <f t="shared" ca="1" si="8"/>
        <v/>
      </c>
      <c r="Q45" s="10" t="str">
        <f t="shared" si="7"/>
        <v/>
      </c>
      <c r="R45" s="7" t="str">
        <f t="shared" si="9"/>
        <v/>
      </c>
      <c r="S45" s="7" t="str">
        <f t="shared" ca="1" si="10"/>
        <v/>
      </c>
      <c r="T45" s="7" t="str">
        <f t="shared" si="11"/>
        <v/>
      </c>
      <c r="U45" s="11" t="str">
        <f t="shared" si="12"/>
        <v/>
      </c>
      <c r="V45" s="11">
        <f t="shared" ca="1" si="13"/>
        <v>999999999</v>
      </c>
    </row>
    <row r="46" spans="1:22" ht="38.1" customHeight="1" x14ac:dyDescent="0.25">
      <c r="A46" s="7"/>
      <c r="B46" s="8"/>
      <c r="C46" s="8"/>
      <c r="D46" s="8"/>
      <c r="E46" s="8"/>
      <c r="F46" s="8"/>
      <c r="G46" s="8"/>
      <c r="H46" s="8"/>
      <c r="I46" s="8"/>
      <c r="J46" s="8"/>
      <c r="K46" s="8"/>
      <c r="L46" s="9"/>
      <c r="M46" s="8"/>
      <c r="N46" s="8"/>
      <c r="O46" s="9"/>
      <c r="P46" s="10" t="str">
        <f t="shared" ca="1" si="8"/>
        <v/>
      </c>
      <c r="Q46" s="10" t="str">
        <f t="shared" si="7"/>
        <v/>
      </c>
      <c r="R46" s="7" t="str">
        <f t="shared" si="9"/>
        <v/>
      </c>
      <c r="S46" s="7" t="str">
        <f t="shared" ca="1" si="10"/>
        <v/>
      </c>
      <c r="T46" s="7" t="str">
        <f t="shared" si="11"/>
        <v/>
      </c>
      <c r="U46" s="11" t="str">
        <f t="shared" si="12"/>
        <v/>
      </c>
      <c r="V46" s="11">
        <f t="shared" ca="1" si="13"/>
        <v>999999999</v>
      </c>
    </row>
    <row r="47" spans="1:22" ht="38.1" customHeight="1" x14ac:dyDescent="0.25">
      <c r="A47" s="7"/>
      <c r="B47" s="8"/>
      <c r="C47" s="8"/>
      <c r="D47" s="8"/>
      <c r="E47" s="8"/>
      <c r="F47" s="8"/>
      <c r="G47" s="8"/>
      <c r="H47" s="8"/>
      <c r="I47" s="8"/>
      <c r="J47" s="8"/>
      <c r="K47" s="8"/>
      <c r="L47" s="9"/>
      <c r="M47" s="8"/>
      <c r="N47" s="8"/>
      <c r="O47" s="9"/>
      <c r="P47" s="10" t="str">
        <f t="shared" ca="1" si="8"/>
        <v/>
      </c>
      <c r="Q47" s="10" t="str">
        <f t="shared" si="7"/>
        <v/>
      </c>
      <c r="R47" s="7" t="str">
        <f t="shared" si="9"/>
        <v/>
      </c>
      <c r="S47" s="7" t="str">
        <f t="shared" ca="1" si="10"/>
        <v/>
      </c>
      <c r="T47" s="7" t="str">
        <f t="shared" si="11"/>
        <v/>
      </c>
      <c r="U47" s="11" t="str">
        <f t="shared" si="12"/>
        <v/>
      </c>
      <c r="V47" s="11">
        <f t="shared" ca="1" si="13"/>
        <v>999999999</v>
      </c>
    </row>
    <row r="48" spans="1:22" ht="38.1" customHeight="1" x14ac:dyDescent="0.25">
      <c r="A48" s="7"/>
      <c r="B48" s="8"/>
      <c r="C48" s="8"/>
      <c r="D48" s="8"/>
      <c r="E48" s="8"/>
      <c r="F48" s="8"/>
      <c r="G48" s="8"/>
      <c r="H48" s="8"/>
      <c r="I48" s="8"/>
      <c r="J48" s="8"/>
      <c r="K48" s="8"/>
      <c r="L48" s="9"/>
      <c r="M48" s="8"/>
      <c r="N48" s="8"/>
      <c r="O48" s="9"/>
      <c r="P48" s="10" t="str">
        <f t="shared" ca="1" si="8"/>
        <v/>
      </c>
      <c r="Q48" s="10" t="str">
        <f t="shared" si="7"/>
        <v/>
      </c>
      <c r="R48" s="7" t="str">
        <f t="shared" si="9"/>
        <v/>
      </c>
      <c r="S48" s="7" t="str">
        <f t="shared" ca="1" si="10"/>
        <v/>
      </c>
      <c r="T48" s="7" t="str">
        <f t="shared" si="11"/>
        <v/>
      </c>
      <c r="U48" s="11" t="str">
        <f t="shared" si="12"/>
        <v/>
      </c>
      <c r="V48" s="11">
        <f t="shared" ca="1" si="13"/>
        <v>999999999</v>
      </c>
    </row>
    <row r="49" spans="1:22" ht="38.1" customHeight="1" x14ac:dyDescent="0.25">
      <c r="A49" s="7"/>
      <c r="B49" s="8"/>
      <c r="C49" s="8"/>
      <c r="D49" s="8"/>
      <c r="E49" s="8"/>
      <c r="F49" s="8"/>
      <c r="G49" s="8"/>
      <c r="H49" s="8"/>
      <c r="I49" s="8"/>
      <c r="J49" s="8"/>
      <c r="K49" s="8"/>
      <c r="L49" s="9"/>
      <c r="M49" s="8"/>
      <c r="N49" s="8"/>
      <c r="O49" s="9"/>
      <c r="P49" s="10" t="str">
        <f t="shared" ca="1" si="8"/>
        <v/>
      </c>
      <c r="Q49" s="10" t="str">
        <f t="shared" si="7"/>
        <v/>
      </c>
      <c r="R49" s="7" t="str">
        <f t="shared" si="9"/>
        <v/>
      </c>
      <c r="S49" s="7" t="str">
        <f t="shared" ca="1" si="10"/>
        <v/>
      </c>
      <c r="T49" s="7" t="str">
        <f t="shared" si="11"/>
        <v/>
      </c>
      <c r="U49" s="11" t="str">
        <f t="shared" si="12"/>
        <v/>
      </c>
      <c r="V49" s="11">
        <f t="shared" ca="1" si="13"/>
        <v>999999999</v>
      </c>
    </row>
    <row r="50" spans="1:22" ht="38.1" customHeight="1" x14ac:dyDescent="0.25">
      <c r="A50" s="7"/>
      <c r="B50" s="8"/>
      <c r="C50" s="8"/>
      <c r="D50" s="8"/>
      <c r="E50" s="8"/>
      <c r="F50" s="8"/>
      <c r="G50" s="8"/>
      <c r="H50" s="8"/>
      <c r="I50" s="8"/>
      <c r="J50" s="8"/>
      <c r="K50" s="8"/>
      <c r="L50" s="9"/>
      <c r="M50" s="8"/>
      <c r="N50" s="8"/>
      <c r="O50" s="9"/>
      <c r="P50" s="10" t="str">
        <f t="shared" ca="1" si="8"/>
        <v/>
      </c>
      <c r="Q50" s="10" t="str">
        <f t="shared" si="7"/>
        <v/>
      </c>
      <c r="R50" s="7" t="str">
        <f t="shared" si="9"/>
        <v/>
      </c>
      <c r="S50" s="7" t="str">
        <f t="shared" ca="1" si="10"/>
        <v/>
      </c>
      <c r="T50" s="7" t="str">
        <f t="shared" si="11"/>
        <v/>
      </c>
      <c r="U50" s="11" t="str">
        <f t="shared" si="12"/>
        <v/>
      </c>
      <c r="V50" s="11">
        <f t="shared" ca="1" si="13"/>
        <v>999999999</v>
      </c>
    </row>
    <row r="51" spans="1:22" ht="38.1" customHeight="1" x14ac:dyDescent="0.25">
      <c r="A51" s="7"/>
      <c r="B51" s="8"/>
      <c r="C51" s="8"/>
      <c r="D51" s="8"/>
      <c r="E51" s="8"/>
      <c r="F51" s="8"/>
      <c r="G51" s="8"/>
      <c r="H51" s="8"/>
      <c r="I51" s="8"/>
      <c r="J51" s="8"/>
      <c r="K51" s="8"/>
      <c r="L51" s="9"/>
      <c r="M51" s="8"/>
      <c r="N51" s="8"/>
      <c r="O51" s="9"/>
      <c r="P51" s="10" t="str">
        <f t="shared" ca="1" si="8"/>
        <v/>
      </c>
      <c r="Q51" s="10" t="str">
        <f t="shared" si="7"/>
        <v/>
      </c>
      <c r="R51" s="7" t="str">
        <f t="shared" si="9"/>
        <v/>
      </c>
      <c r="S51" s="7" t="str">
        <f t="shared" ca="1" si="10"/>
        <v/>
      </c>
      <c r="T51" s="7" t="str">
        <f t="shared" si="11"/>
        <v/>
      </c>
      <c r="U51" s="11" t="str">
        <f t="shared" si="12"/>
        <v/>
      </c>
      <c r="V51" s="11">
        <f t="shared" ca="1" si="13"/>
        <v>999999999</v>
      </c>
    </row>
    <row r="52" spans="1:22" ht="38.1" customHeight="1" x14ac:dyDescent="0.25">
      <c r="A52" s="7"/>
      <c r="B52" s="8"/>
      <c r="C52" s="8"/>
      <c r="D52" s="8"/>
      <c r="E52" s="8"/>
      <c r="F52" s="8"/>
      <c r="G52" s="8"/>
      <c r="H52" s="8"/>
      <c r="I52" s="8"/>
      <c r="J52" s="8"/>
      <c r="K52" s="8"/>
      <c r="L52" s="9"/>
      <c r="M52" s="8"/>
      <c r="N52" s="8"/>
      <c r="O52" s="9"/>
      <c r="P52" s="10" t="str">
        <f t="shared" ca="1" si="8"/>
        <v/>
      </c>
      <c r="Q52" s="10" t="str">
        <f t="shared" ref="Q52:Q83" si="14">IF(B52="","",ROUND((E52*0.35+F52*0.25+H52*0.2+IF(G52="Promotor",5,IF(G52="Neutral",3,1))*0.2)/5*100,0))</f>
        <v/>
      </c>
      <c r="R52" s="7" t="str">
        <f t="shared" si="9"/>
        <v/>
      </c>
      <c r="S52" s="7" t="str">
        <f t="shared" ca="1" si="10"/>
        <v/>
      </c>
      <c r="T52" s="7" t="str">
        <f t="shared" si="11"/>
        <v/>
      </c>
      <c r="U52" s="11" t="str">
        <f t="shared" si="12"/>
        <v/>
      </c>
      <c r="V52" s="11">
        <f t="shared" ca="1" si="13"/>
        <v>999999999</v>
      </c>
    </row>
    <row r="53" spans="1:22" ht="38.1" customHeight="1" x14ac:dyDescent="0.25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9"/>
      <c r="M53" s="8"/>
      <c r="N53" s="8"/>
      <c r="O53" s="9"/>
      <c r="P53" s="10" t="str">
        <f t="shared" ca="1" si="8"/>
        <v/>
      </c>
      <c r="Q53" s="10" t="str">
        <f t="shared" si="14"/>
        <v/>
      </c>
      <c r="R53" s="7" t="str">
        <f t="shared" si="9"/>
        <v/>
      </c>
      <c r="S53" s="7" t="str">
        <f t="shared" ca="1" si="10"/>
        <v/>
      </c>
      <c r="T53" s="7" t="str">
        <f t="shared" si="11"/>
        <v/>
      </c>
      <c r="U53" s="11" t="str">
        <f t="shared" si="12"/>
        <v/>
      </c>
      <c r="V53" s="11">
        <f t="shared" ca="1" si="13"/>
        <v>999999999</v>
      </c>
    </row>
    <row r="54" spans="1:22" ht="38.1" customHeight="1" x14ac:dyDescent="0.25">
      <c r="A54" s="7"/>
      <c r="B54" s="8"/>
      <c r="C54" s="8"/>
      <c r="D54" s="8"/>
      <c r="E54" s="8"/>
      <c r="F54" s="8"/>
      <c r="G54" s="8"/>
      <c r="H54" s="8"/>
      <c r="I54" s="8"/>
      <c r="J54" s="8"/>
      <c r="K54" s="8"/>
      <c r="L54" s="9"/>
      <c r="M54" s="8"/>
      <c r="N54" s="8"/>
      <c r="O54" s="9"/>
      <c r="P54" s="10" t="str">
        <f t="shared" ca="1" si="8"/>
        <v/>
      </c>
      <c r="Q54" s="10" t="str">
        <f t="shared" si="14"/>
        <v/>
      </c>
      <c r="R54" s="7" t="str">
        <f t="shared" si="9"/>
        <v/>
      </c>
      <c r="S54" s="7" t="str">
        <f t="shared" ca="1" si="10"/>
        <v/>
      </c>
      <c r="T54" s="7" t="str">
        <f t="shared" si="11"/>
        <v/>
      </c>
      <c r="U54" s="11" t="str">
        <f t="shared" si="12"/>
        <v/>
      </c>
      <c r="V54" s="11">
        <f t="shared" ca="1" si="13"/>
        <v>999999999</v>
      </c>
    </row>
    <row r="55" spans="1:22" ht="38.1" customHeight="1" x14ac:dyDescent="0.25">
      <c r="A55" s="7"/>
      <c r="B55" s="8"/>
      <c r="C55" s="8"/>
      <c r="D55" s="8"/>
      <c r="E55" s="8"/>
      <c r="F55" s="8"/>
      <c r="G55" s="8"/>
      <c r="H55" s="8"/>
      <c r="I55" s="8"/>
      <c r="J55" s="8"/>
      <c r="K55" s="8"/>
      <c r="L55" s="9"/>
      <c r="M55" s="8"/>
      <c r="N55" s="8"/>
      <c r="O55" s="9"/>
      <c r="P55" s="10" t="str">
        <f t="shared" ca="1" si="8"/>
        <v/>
      </c>
      <c r="Q55" s="10" t="str">
        <f t="shared" si="14"/>
        <v/>
      </c>
      <c r="R55" s="7" t="str">
        <f t="shared" si="9"/>
        <v/>
      </c>
      <c r="S55" s="7" t="str">
        <f t="shared" ca="1" si="10"/>
        <v/>
      </c>
      <c r="T55" s="7" t="str">
        <f t="shared" si="11"/>
        <v/>
      </c>
      <c r="U55" s="11" t="str">
        <f t="shared" si="12"/>
        <v/>
      </c>
      <c r="V55" s="11">
        <f t="shared" ca="1" si="13"/>
        <v>999999999</v>
      </c>
    </row>
    <row r="56" spans="1:22" ht="38.1" customHeight="1" x14ac:dyDescent="0.25">
      <c r="A56" s="7"/>
      <c r="B56" s="8"/>
      <c r="C56" s="8"/>
      <c r="D56" s="8"/>
      <c r="E56" s="8"/>
      <c r="F56" s="8"/>
      <c r="G56" s="8"/>
      <c r="H56" s="8"/>
      <c r="I56" s="8"/>
      <c r="J56" s="8"/>
      <c r="K56" s="8"/>
      <c r="L56" s="9"/>
      <c r="M56" s="8"/>
      <c r="N56" s="8"/>
      <c r="O56" s="9"/>
      <c r="P56" s="10" t="str">
        <f t="shared" ca="1" si="8"/>
        <v/>
      </c>
      <c r="Q56" s="10" t="str">
        <f t="shared" si="14"/>
        <v/>
      </c>
      <c r="R56" s="7" t="str">
        <f t="shared" si="9"/>
        <v/>
      </c>
      <c r="S56" s="7" t="str">
        <f t="shared" ca="1" si="10"/>
        <v/>
      </c>
      <c r="T56" s="7" t="str">
        <f t="shared" si="11"/>
        <v/>
      </c>
      <c r="U56" s="11" t="str">
        <f t="shared" si="12"/>
        <v/>
      </c>
      <c r="V56" s="11">
        <f t="shared" ca="1" si="13"/>
        <v>999999999</v>
      </c>
    </row>
    <row r="57" spans="1:22" ht="38.1" customHeight="1" x14ac:dyDescent="0.25">
      <c r="A57" s="7"/>
      <c r="B57" s="8"/>
      <c r="C57" s="8"/>
      <c r="D57" s="8"/>
      <c r="E57" s="8"/>
      <c r="F57" s="8"/>
      <c r="G57" s="8"/>
      <c r="H57" s="8"/>
      <c r="I57" s="8"/>
      <c r="J57" s="8"/>
      <c r="K57" s="8"/>
      <c r="L57" s="9"/>
      <c r="M57" s="8"/>
      <c r="N57" s="8"/>
      <c r="O57" s="9"/>
      <c r="P57" s="10" t="str">
        <f t="shared" ca="1" si="8"/>
        <v/>
      </c>
      <c r="Q57" s="10" t="str">
        <f t="shared" si="14"/>
        <v/>
      </c>
      <c r="R57" s="7" t="str">
        <f t="shared" si="9"/>
        <v/>
      </c>
      <c r="S57" s="7" t="str">
        <f t="shared" ca="1" si="10"/>
        <v/>
      </c>
      <c r="T57" s="7" t="str">
        <f t="shared" si="11"/>
        <v/>
      </c>
      <c r="U57" s="11" t="str">
        <f t="shared" si="12"/>
        <v/>
      </c>
      <c r="V57" s="11">
        <f t="shared" ca="1" si="13"/>
        <v>999999999</v>
      </c>
    </row>
    <row r="58" spans="1:22" ht="38.1" customHeight="1" x14ac:dyDescent="0.25">
      <c r="A58" s="7"/>
      <c r="B58" s="8"/>
      <c r="C58" s="8"/>
      <c r="D58" s="8"/>
      <c r="E58" s="8"/>
      <c r="F58" s="8"/>
      <c r="G58" s="8"/>
      <c r="H58" s="8"/>
      <c r="I58" s="8"/>
      <c r="J58" s="8"/>
      <c r="K58" s="8"/>
      <c r="L58" s="9"/>
      <c r="M58" s="8"/>
      <c r="N58" s="8"/>
      <c r="O58" s="9"/>
      <c r="P58" s="10" t="str">
        <f t="shared" ca="1" si="8"/>
        <v/>
      </c>
      <c r="Q58" s="10" t="str">
        <f t="shared" si="14"/>
        <v/>
      </c>
      <c r="R58" s="7" t="str">
        <f t="shared" si="9"/>
        <v/>
      </c>
      <c r="S58" s="7" t="str">
        <f t="shared" ca="1" si="10"/>
        <v/>
      </c>
      <c r="T58" s="7" t="str">
        <f t="shared" si="11"/>
        <v/>
      </c>
      <c r="U58" s="11" t="str">
        <f t="shared" si="12"/>
        <v/>
      </c>
      <c r="V58" s="11">
        <f t="shared" ca="1" si="13"/>
        <v>999999999</v>
      </c>
    </row>
    <row r="59" spans="1:22" ht="38.1" customHeight="1" x14ac:dyDescent="0.25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9"/>
      <c r="M59" s="8"/>
      <c r="N59" s="8"/>
      <c r="O59" s="9"/>
      <c r="P59" s="10" t="str">
        <f t="shared" ca="1" si="8"/>
        <v/>
      </c>
      <c r="Q59" s="10" t="str">
        <f t="shared" si="14"/>
        <v/>
      </c>
      <c r="R59" s="7" t="str">
        <f t="shared" si="9"/>
        <v/>
      </c>
      <c r="S59" s="7" t="str">
        <f t="shared" ca="1" si="10"/>
        <v/>
      </c>
      <c r="T59" s="7" t="str">
        <f t="shared" si="11"/>
        <v/>
      </c>
      <c r="U59" s="11" t="str">
        <f t="shared" si="12"/>
        <v/>
      </c>
      <c r="V59" s="11">
        <f t="shared" ca="1" si="13"/>
        <v>999999999</v>
      </c>
    </row>
    <row r="60" spans="1:22" ht="38.1" customHeight="1" x14ac:dyDescent="0.25">
      <c r="A60" s="7"/>
      <c r="B60" s="8"/>
      <c r="C60" s="8"/>
      <c r="D60" s="8"/>
      <c r="E60" s="8"/>
      <c r="F60" s="8"/>
      <c r="G60" s="8"/>
      <c r="H60" s="8"/>
      <c r="I60" s="8"/>
      <c r="J60" s="8"/>
      <c r="K60" s="8"/>
      <c r="L60" s="9"/>
      <c r="M60" s="8"/>
      <c r="N60" s="8"/>
      <c r="O60" s="9"/>
      <c r="P60" s="10" t="str">
        <f t="shared" ca="1" si="8"/>
        <v/>
      </c>
      <c r="Q60" s="10" t="str">
        <f t="shared" si="14"/>
        <v/>
      </c>
      <c r="R60" s="7" t="str">
        <f t="shared" si="9"/>
        <v/>
      </c>
      <c r="S60" s="7" t="str">
        <f t="shared" ca="1" si="10"/>
        <v/>
      </c>
      <c r="T60" s="7" t="str">
        <f t="shared" si="11"/>
        <v/>
      </c>
      <c r="U60" s="11" t="str">
        <f t="shared" si="12"/>
        <v/>
      </c>
      <c r="V60" s="11">
        <f t="shared" ca="1" si="13"/>
        <v>999999999</v>
      </c>
    </row>
    <row r="61" spans="1:22" ht="38.1" customHeight="1" x14ac:dyDescent="0.25">
      <c r="A61" s="7"/>
      <c r="B61" s="8"/>
      <c r="C61" s="8"/>
      <c r="D61" s="8"/>
      <c r="E61" s="8"/>
      <c r="F61" s="8"/>
      <c r="G61" s="8"/>
      <c r="H61" s="8"/>
      <c r="I61" s="8"/>
      <c r="J61" s="8"/>
      <c r="K61" s="8"/>
      <c r="L61" s="9"/>
      <c r="M61" s="8"/>
      <c r="N61" s="8"/>
      <c r="O61" s="9"/>
      <c r="P61" s="10" t="str">
        <f t="shared" ca="1" si="8"/>
        <v/>
      </c>
      <c r="Q61" s="10" t="str">
        <f t="shared" si="14"/>
        <v/>
      </c>
      <c r="R61" s="7" t="str">
        <f t="shared" si="9"/>
        <v/>
      </c>
      <c r="S61" s="7" t="str">
        <f t="shared" ca="1" si="10"/>
        <v/>
      </c>
      <c r="T61" s="7" t="str">
        <f t="shared" si="11"/>
        <v/>
      </c>
      <c r="U61" s="11" t="str">
        <f t="shared" si="12"/>
        <v/>
      </c>
      <c r="V61" s="11">
        <f t="shared" ca="1" si="13"/>
        <v>999999999</v>
      </c>
    </row>
    <row r="62" spans="1:22" ht="38.1" customHeight="1" x14ac:dyDescent="0.25">
      <c r="A62" s="7"/>
      <c r="B62" s="8"/>
      <c r="C62" s="8"/>
      <c r="D62" s="8"/>
      <c r="E62" s="8"/>
      <c r="F62" s="8"/>
      <c r="G62" s="8"/>
      <c r="H62" s="8"/>
      <c r="I62" s="8"/>
      <c r="J62" s="8"/>
      <c r="K62" s="8"/>
      <c r="L62" s="9"/>
      <c r="M62" s="8"/>
      <c r="N62" s="8"/>
      <c r="O62" s="9"/>
      <c r="P62" s="10" t="str">
        <f t="shared" ca="1" si="8"/>
        <v/>
      </c>
      <c r="Q62" s="10" t="str">
        <f t="shared" si="14"/>
        <v/>
      </c>
      <c r="R62" s="7" t="str">
        <f t="shared" si="9"/>
        <v/>
      </c>
      <c r="S62" s="7" t="str">
        <f t="shared" ca="1" si="10"/>
        <v/>
      </c>
      <c r="T62" s="7" t="str">
        <f t="shared" si="11"/>
        <v/>
      </c>
      <c r="U62" s="11" t="str">
        <f t="shared" si="12"/>
        <v/>
      </c>
      <c r="V62" s="11">
        <f t="shared" ca="1" si="13"/>
        <v>999999999</v>
      </c>
    </row>
    <row r="63" spans="1:22" ht="38.1" customHeight="1" x14ac:dyDescent="0.25">
      <c r="A63" s="7"/>
      <c r="B63" s="8"/>
      <c r="C63" s="8"/>
      <c r="D63" s="8"/>
      <c r="E63" s="8"/>
      <c r="F63" s="8"/>
      <c r="G63" s="8"/>
      <c r="H63" s="8"/>
      <c r="I63" s="8"/>
      <c r="J63" s="8"/>
      <c r="K63" s="8"/>
      <c r="L63" s="9"/>
      <c r="M63" s="8"/>
      <c r="N63" s="8"/>
      <c r="O63" s="9"/>
      <c r="P63" s="10" t="str">
        <f t="shared" ca="1" si="8"/>
        <v/>
      </c>
      <c r="Q63" s="10" t="str">
        <f t="shared" si="14"/>
        <v/>
      </c>
      <c r="R63" s="7" t="str">
        <f t="shared" si="9"/>
        <v/>
      </c>
      <c r="S63" s="7" t="str">
        <f t="shared" ca="1" si="10"/>
        <v/>
      </c>
      <c r="T63" s="7" t="str">
        <f t="shared" si="11"/>
        <v/>
      </c>
      <c r="U63" s="11" t="str">
        <f t="shared" si="12"/>
        <v/>
      </c>
      <c r="V63" s="11">
        <f t="shared" ca="1" si="13"/>
        <v>999999999</v>
      </c>
    </row>
    <row r="64" spans="1:22" ht="38.1" customHeight="1" x14ac:dyDescent="0.25">
      <c r="A64" s="7"/>
      <c r="B64" s="8"/>
      <c r="C64" s="8"/>
      <c r="D64" s="8"/>
      <c r="E64" s="8"/>
      <c r="F64" s="8"/>
      <c r="G64" s="8"/>
      <c r="H64" s="8"/>
      <c r="I64" s="8"/>
      <c r="J64" s="8"/>
      <c r="K64" s="8"/>
      <c r="L64" s="9"/>
      <c r="M64" s="8"/>
      <c r="N64" s="8"/>
      <c r="O64" s="9"/>
      <c r="P64" s="10" t="str">
        <f t="shared" ca="1" si="8"/>
        <v/>
      </c>
      <c r="Q64" s="10" t="str">
        <f t="shared" si="14"/>
        <v/>
      </c>
      <c r="R64" s="7" t="str">
        <f t="shared" si="9"/>
        <v/>
      </c>
      <c r="S64" s="7" t="str">
        <f t="shared" ca="1" si="10"/>
        <v/>
      </c>
      <c r="T64" s="7" t="str">
        <f t="shared" si="11"/>
        <v/>
      </c>
      <c r="U64" s="11" t="str">
        <f t="shared" si="12"/>
        <v/>
      </c>
      <c r="V64" s="11">
        <f t="shared" ca="1" si="13"/>
        <v>999999999</v>
      </c>
    </row>
    <row r="65" spans="1:22" ht="38.1" customHeight="1" x14ac:dyDescent="0.25">
      <c r="A65" s="7"/>
      <c r="B65" s="8"/>
      <c r="C65" s="8"/>
      <c r="D65" s="8"/>
      <c r="E65" s="8"/>
      <c r="F65" s="8"/>
      <c r="G65" s="8"/>
      <c r="H65" s="8"/>
      <c r="I65" s="8"/>
      <c r="J65" s="8"/>
      <c r="K65" s="8"/>
      <c r="L65" s="9"/>
      <c r="M65" s="8"/>
      <c r="N65" s="8"/>
      <c r="O65" s="9"/>
      <c r="P65" s="10" t="str">
        <f t="shared" ca="1" si="8"/>
        <v/>
      </c>
      <c r="Q65" s="10" t="str">
        <f t="shared" si="14"/>
        <v/>
      </c>
      <c r="R65" s="7" t="str">
        <f t="shared" si="9"/>
        <v/>
      </c>
      <c r="S65" s="7" t="str">
        <f t="shared" ca="1" si="10"/>
        <v/>
      </c>
      <c r="T65" s="7" t="str">
        <f t="shared" si="11"/>
        <v/>
      </c>
      <c r="U65" s="11" t="str">
        <f t="shared" si="12"/>
        <v/>
      </c>
      <c r="V65" s="11">
        <f t="shared" ca="1" si="13"/>
        <v>999999999</v>
      </c>
    </row>
    <row r="66" spans="1:22" ht="38.1" customHeight="1" x14ac:dyDescent="0.25">
      <c r="A66" s="7"/>
      <c r="B66" s="8"/>
      <c r="C66" s="8"/>
      <c r="D66" s="8"/>
      <c r="E66" s="8"/>
      <c r="F66" s="8"/>
      <c r="G66" s="8"/>
      <c r="H66" s="8"/>
      <c r="I66" s="8"/>
      <c r="J66" s="8"/>
      <c r="K66" s="8"/>
      <c r="L66" s="9"/>
      <c r="M66" s="8"/>
      <c r="N66" s="8"/>
      <c r="O66" s="9"/>
      <c r="P66" s="10" t="str">
        <f t="shared" ca="1" si="8"/>
        <v/>
      </c>
      <c r="Q66" s="10" t="str">
        <f t="shared" si="14"/>
        <v/>
      </c>
      <c r="R66" s="7" t="str">
        <f t="shared" si="9"/>
        <v/>
      </c>
      <c r="S66" s="7" t="str">
        <f t="shared" ca="1" si="10"/>
        <v/>
      </c>
      <c r="T66" s="7" t="str">
        <f t="shared" si="11"/>
        <v/>
      </c>
      <c r="U66" s="11" t="str">
        <f t="shared" si="12"/>
        <v/>
      </c>
      <c r="V66" s="11">
        <f t="shared" ca="1" si="13"/>
        <v>999999999</v>
      </c>
    </row>
    <row r="67" spans="1:22" ht="38.1" customHeight="1" x14ac:dyDescent="0.25">
      <c r="A67" s="7"/>
      <c r="B67" s="8"/>
      <c r="C67" s="8"/>
      <c r="D67" s="8"/>
      <c r="E67" s="8"/>
      <c r="F67" s="8"/>
      <c r="G67" s="8"/>
      <c r="H67" s="8"/>
      <c r="I67" s="8"/>
      <c r="J67" s="8"/>
      <c r="K67" s="8"/>
      <c r="L67" s="9"/>
      <c r="M67" s="8"/>
      <c r="N67" s="8"/>
      <c r="O67" s="9"/>
      <c r="P67" s="10" t="str">
        <f t="shared" ca="1" si="8"/>
        <v/>
      </c>
      <c r="Q67" s="10" t="str">
        <f t="shared" si="14"/>
        <v/>
      </c>
      <c r="R67" s="7" t="str">
        <f t="shared" si="9"/>
        <v/>
      </c>
      <c r="S67" s="7" t="str">
        <f t="shared" ca="1" si="10"/>
        <v/>
      </c>
      <c r="T67" s="7" t="str">
        <f t="shared" si="11"/>
        <v/>
      </c>
      <c r="U67" s="11" t="str">
        <f t="shared" si="12"/>
        <v/>
      </c>
      <c r="V67" s="11">
        <f t="shared" ca="1" si="13"/>
        <v>999999999</v>
      </c>
    </row>
    <row r="68" spans="1:22" ht="38.1" customHeight="1" x14ac:dyDescent="0.25">
      <c r="A68" s="7"/>
      <c r="B68" s="8"/>
      <c r="C68" s="8"/>
      <c r="D68" s="8"/>
      <c r="E68" s="8"/>
      <c r="F68" s="8"/>
      <c r="G68" s="8"/>
      <c r="H68" s="8"/>
      <c r="I68" s="8"/>
      <c r="J68" s="8"/>
      <c r="K68" s="8"/>
      <c r="L68" s="9"/>
      <c r="M68" s="8"/>
      <c r="N68" s="8"/>
      <c r="O68" s="9"/>
      <c r="P68" s="10" t="str">
        <f t="shared" ref="P68:P99" ca="1" si="15">IF(O68="","",O68-TODAY())</f>
        <v/>
      </c>
      <c r="Q68" s="10" t="str">
        <f t="shared" si="14"/>
        <v/>
      </c>
      <c r="R68" s="7" t="str">
        <f t="shared" ref="R68:R99" si="16">IF(B68="","",IF(AND(E68&gt;=4,F68&gt;=4),"Gestionar estrechamente",IF(AND(E68&gt;=4,F68&lt;4),"Mantener satisfechos",IF(AND(E68&lt;4,F68&gt;=4),"Mantener informados","Monitorear"))))</f>
        <v/>
      </c>
      <c r="S68" s="7" t="str">
        <f t="shared" ref="S68:S99" ca="1" si="17">IF(B68="","",IF(M68="Finalizado","Cerrado",IF(O68="","Sin fecha",IF(O68&lt;TODAY(),"Vencida",IF(O68&lt;=TODAY()+14,"Próxima","En plazo")))))</f>
        <v/>
      </c>
      <c r="T68" s="7" t="str">
        <f t="shared" ref="T68:T99" si="18">IF(B68="","",B68&amp;CHAR(10)&amp;D68&amp;CHAR(10)&amp;"Siguiente: "&amp;N68&amp;CHAR(10)&amp;"Prioridad: "&amp;Q68&amp;"/100")</f>
        <v/>
      </c>
      <c r="U68" s="11" t="str">
        <f t="shared" ref="U68:U99" si="19">IF(B68="","",Q68+ROW()/1000)</f>
        <v/>
      </c>
      <c r="V68" s="11">
        <f t="shared" ref="V68:V99" ca="1" si="20">IF(AND(B68&lt;&gt;"",M68&lt;&gt;"Finalizado",O68&lt;&gt;"",O68&lt;=TODAY()+14),O68+ROW()/100000,999999999)</f>
        <v>999999999</v>
      </c>
    </row>
    <row r="69" spans="1:22" ht="38.1" customHeight="1" x14ac:dyDescent="0.25">
      <c r="A69" s="7"/>
      <c r="B69" s="8"/>
      <c r="C69" s="8"/>
      <c r="D69" s="8"/>
      <c r="E69" s="8"/>
      <c r="F69" s="8"/>
      <c r="G69" s="8"/>
      <c r="H69" s="8"/>
      <c r="I69" s="8"/>
      <c r="J69" s="8"/>
      <c r="K69" s="8"/>
      <c r="L69" s="9"/>
      <c r="M69" s="8"/>
      <c r="N69" s="8"/>
      <c r="O69" s="9"/>
      <c r="P69" s="10" t="str">
        <f t="shared" ca="1" si="15"/>
        <v/>
      </c>
      <c r="Q69" s="10" t="str">
        <f t="shared" si="14"/>
        <v/>
      </c>
      <c r="R69" s="7" t="str">
        <f t="shared" si="16"/>
        <v/>
      </c>
      <c r="S69" s="7" t="str">
        <f t="shared" ca="1" si="17"/>
        <v/>
      </c>
      <c r="T69" s="7" t="str">
        <f t="shared" si="18"/>
        <v/>
      </c>
      <c r="U69" s="11" t="str">
        <f t="shared" si="19"/>
        <v/>
      </c>
      <c r="V69" s="11">
        <f t="shared" ca="1" si="20"/>
        <v>999999999</v>
      </c>
    </row>
    <row r="70" spans="1:22" ht="38.1" customHeight="1" x14ac:dyDescent="0.25">
      <c r="A70" s="7"/>
      <c r="B70" s="8"/>
      <c r="C70" s="8"/>
      <c r="D70" s="8"/>
      <c r="E70" s="8"/>
      <c r="F70" s="8"/>
      <c r="G70" s="8"/>
      <c r="H70" s="8"/>
      <c r="I70" s="8"/>
      <c r="J70" s="8"/>
      <c r="K70" s="8"/>
      <c r="L70" s="9"/>
      <c r="M70" s="8"/>
      <c r="N70" s="8"/>
      <c r="O70" s="9"/>
      <c r="P70" s="10" t="str">
        <f t="shared" ca="1" si="15"/>
        <v/>
      </c>
      <c r="Q70" s="10" t="str">
        <f t="shared" si="14"/>
        <v/>
      </c>
      <c r="R70" s="7" t="str">
        <f t="shared" si="16"/>
        <v/>
      </c>
      <c r="S70" s="7" t="str">
        <f t="shared" ca="1" si="17"/>
        <v/>
      </c>
      <c r="T70" s="7" t="str">
        <f t="shared" si="18"/>
        <v/>
      </c>
      <c r="U70" s="11" t="str">
        <f t="shared" si="19"/>
        <v/>
      </c>
      <c r="V70" s="11">
        <f t="shared" ca="1" si="20"/>
        <v>999999999</v>
      </c>
    </row>
    <row r="71" spans="1:22" ht="38.1" customHeight="1" x14ac:dyDescent="0.25">
      <c r="A71" s="7"/>
      <c r="B71" s="8"/>
      <c r="C71" s="8"/>
      <c r="D71" s="8"/>
      <c r="E71" s="8"/>
      <c r="F71" s="8"/>
      <c r="G71" s="8"/>
      <c r="H71" s="8"/>
      <c r="I71" s="8"/>
      <c r="J71" s="8"/>
      <c r="K71" s="8"/>
      <c r="L71" s="9"/>
      <c r="M71" s="8"/>
      <c r="N71" s="8"/>
      <c r="O71" s="9"/>
      <c r="P71" s="10" t="str">
        <f t="shared" ca="1" si="15"/>
        <v/>
      </c>
      <c r="Q71" s="10" t="str">
        <f t="shared" si="14"/>
        <v/>
      </c>
      <c r="R71" s="7" t="str">
        <f t="shared" si="16"/>
        <v/>
      </c>
      <c r="S71" s="7" t="str">
        <f t="shared" ca="1" si="17"/>
        <v/>
      </c>
      <c r="T71" s="7" t="str">
        <f t="shared" si="18"/>
        <v/>
      </c>
      <c r="U71" s="11" t="str">
        <f t="shared" si="19"/>
        <v/>
      </c>
      <c r="V71" s="11">
        <f t="shared" ca="1" si="20"/>
        <v>999999999</v>
      </c>
    </row>
    <row r="72" spans="1:22" ht="38.1" customHeight="1" x14ac:dyDescent="0.25">
      <c r="A72" s="7"/>
      <c r="B72" s="8"/>
      <c r="C72" s="8"/>
      <c r="D72" s="8"/>
      <c r="E72" s="8"/>
      <c r="F72" s="8"/>
      <c r="G72" s="8"/>
      <c r="H72" s="8"/>
      <c r="I72" s="8"/>
      <c r="J72" s="8"/>
      <c r="K72" s="8"/>
      <c r="L72" s="9"/>
      <c r="M72" s="8"/>
      <c r="N72" s="8"/>
      <c r="O72" s="9"/>
      <c r="P72" s="10" t="str">
        <f t="shared" ca="1" si="15"/>
        <v/>
      </c>
      <c r="Q72" s="10" t="str">
        <f t="shared" si="14"/>
        <v/>
      </c>
      <c r="R72" s="7" t="str">
        <f t="shared" si="16"/>
        <v/>
      </c>
      <c r="S72" s="7" t="str">
        <f t="shared" ca="1" si="17"/>
        <v/>
      </c>
      <c r="T72" s="7" t="str">
        <f t="shared" si="18"/>
        <v/>
      </c>
      <c r="U72" s="11" t="str">
        <f t="shared" si="19"/>
        <v/>
      </c>
      <c r="V72" s="11">
        <f t="shared" ca="1" si="20"/>
        <v>999999999</v>
      </c>
    </row>
    <row r="73" spans="1:22" ht="38.1" customHeight="1" x14ac:dyDescent="0.25">
      <c r="A73" s="7"/>
      <c r="B73" s="8"/>
      <c r="C73" s="8"/>
      <c r="D73" s="8"/>
      <c r="E73" s="8"/>
      <c r="F73" s="8"/>
      <c r="G73" s="8"/>
      <c r="H73" s="8"/>
      <c r="I73" s="8"/>
      <c r="J73" s="8"/>
      <c r="K73" s="8"/>
      <c r="L73" s="9"/>
      <c r="M73" s="8"/>
      <c r="N73" s="8"/>
      <c r="O73" s="9"/>
      <c r="P73" s="10" t="str">
        <f t="shared" ca="1" si="15"/>
        <v/>
      </c>
      <c r="Q73" s="10" t="str">
        <f t="shared" si="14"/>
        <v/>
      </c>
      <c r="R73" s="7" t="str">
        <f t="shared" si="16"/>
        <v/>
      </c>
      <c r="S73" s="7" t="str">
        <f t="shared" ca="1" si="17"/>
        <v/>
      </c>
      <c r="T73" s="7" t="str">
        <f t="shared" si="18"/>
        <v/>
      </c>
      <c r="U73" s="11" t="str">
        <f t="shared" si="19"/>
        <v/>
      </c>
      <c r="V73" s="11">
        <f t="shared" ca="1" si="20"/>
        <v>999999999</v>
      </c>
    </row>
    <row r="74" spans="1:22" ht="38.1" customHeight="1" x14ac:dyDescent="0.25">
      <c r="A74" s="7"/>
      <c r="B74" s="8"/>
      <c r="C74" s="8"/>
      <c r="D74" s="8"/>
      <c r="E74" s="8"/>
      <c r="F74" s="8"/>
      <c r="G74" s="8"/>
      <c r="H74" s="8"/>
      <c r="I74" s="8"/>
      <c r="J74" s="8"/>
      <c r="K74" s="8"/>
      <c r="L74" s="9"/>
      <c r="M74" s="8"/>
      <c r="N74" s="8"/>
      <c r="O74" s="9"/>
      <c r="P74" s="10" t="str">
        <f t="shared" ca="1" si="15"/>
        <v/>
      </c>
      <c r="Q74" s="10" t="str">
        <f t="shared" si="14"/>
        <v/>
      </c>
      <c r="R74" s="7" t="str">
        <f t="shared" si="16"/>
        <v/>
      </c>
      <c r="S74" s="7" t="str">
        <f t="shared" ca="1" si="17"/>
        <v/>
      </c>
      <c r="T74" s="7" t="str">
        <f t="shared" si="18"/>
        <v/>
      </c>
      <c r="U74" s="11" t="str">
        <f t="shared" si="19"/>
        <v/>
      </c>
      <c r="V74" s="11">
        <f t="shared" ca="1" si="20"/>
        <v>999999999</v>
      </c>
    </row>
    <row r="75" spans="1:22" ht="38.1" customHeight="1" x14ac:dyDescent="0.25">
      <c r="A75" s="7"/>
      <c r="B75" s="8"/>
      <c r="C75" s="8"/>
      <c r="D75" s="8"/>
      <c r="E75" s="8"/>
      <c r="F75" s="8"/>
      <c r="G75" s="8"/>
      <c r="H75" s="8"/>
      <c r="I75" s="8"/>
      <c r="J75" s="8"/>
      <c r="K75" s="8"/>
      <c r="L75" s="9"/>
      <c r="M75" s="8"/>
      <c r="N75" s="8"/>
      <c r="O75" s="9"/>
      <c r="P75" s="10" t="str">
        <f t="shared" ca="1" si="15"/>
        <v/>
      </c>
      <c r="Q75" s="10" t="str">
        <f t="shared" si="14"/>
        <v/>
      </c>
      <c r="R75" s="7" t="str">
        <f t="shared" si="16"/>
        <v/>
      </c>
      <c r="S75" s="7" t="str">
        <f t="shared" ca="1" si="17"/>
        <v/>
      </c>
      <c r="T75" s="7" t="str">
        <f t="shared" si="18"/>
        <v/>
      </c>
      <c r="U75" s="11" t="str">
        <f t="shared" si="19"/>
        <v/>
      </c>
      <c r="V75" s="11">
        <f t="shared" ca="1" si="20"/>
        <v>999999999</v>
      </c>
    </row>
    <row r="76" spans="1:22" ht="38.1" customHeight="1" x14ac:dyDescent="0.25">
      <c r="A76" s="7"/>
      <c r="B76" s="8"/>
      <c r="C76" s="8"/>
      <c r="D76" s="8"/>
      <c r="E76" s="8"/>
      <c r="F76" s="8"/>
      <c r="G76" s="8"/>
      <c r="H76" s="8"/>
      <c r="I76" s="8"/>
      <c r="J76" s="8"/>
      <c r="K76" s="8"/>
      <c r="L76" s="9"/>
      <c r="M76" s="8"/>
      <c r="N76" s="8"/>
      <c r="O76" s="9"/>
      <c r="P76" s="10" t="str">
        <f t="shared" ca="1" si="15"/>
        <v/>
      </c>
      <c r="Q76" s="10" t="str">
        <f t="shared" si="14"/>
        <v/>
      </c>
      <c r="R76" s="7" t="str">
        <f t="shared" si="16"/>
        <v/>
      </c>
      <c r="S76" s="7" t="str">
        <f t="shared" ca="1" si="17"/>
        <v/>
      </c>
      <c r="T76" s="7" t="str">
        <f t="shared" si="18"/>
        <v/>
      </c>
      <c r="U76" s="11" t="str">
        <f t="shared" si="19"/>
        <v/>
      </c>
      <c r="V76" s="11">
        <f t="shared" ca="1" si="20"/>
        <v>999999999</v>
      </c>
    </row>
    <row r="77" spans="1:22" ht="38.1" customHeight="1" x14ac:dyDescent="0.25">
      <c r="A77" s="7"/>
      <c r="B77" s="8"/>
      <c r="C77" s="8"/>
      <c r="D77" s="8"/>
      <c r="E77" s="8"/>
      <c r="F77" s="8"/>
      <c r="G77" s="8"/>
      <c r="H77" s="8"/>
      <c r="I77" s="8"/>
      <c r="J77" s="8"/>
      <c r="K77" s="8"/>
      <c r="L77" s="9"/>
      <c r="M77" s="8"/>
      <c r="N77" s="8"/>
      <c r="O77" s="9"/>
      <c r="P77" s="10" t="str">
        <f t="shared" ca="1" si="15"/>
        <v/>
      </c>
      <c r="Q77" s="10" t="str">
        <f t="shared" si="14"/>
        <v/>
      </c>
      <c r="R77" s="7" t="str">
        <f t="shared" si="16"/>
        <v/>
      </c>
      <c r="S77" s="7" t="str">
        <f t="shared" ca="1" si="17"/>
        <v/>
      </c>
      <c r="T77" s="7" t="str">
        <f t="shared" si="18"/>
        <v/>
      </c>
      <c r="U77" s="11" t="str">
        <f t="shared" si="19"/>
        <v/>
      </c>
      <c r="V77" s="11">
        <f t="shared" ca="1" si="20"/>
        <v>999999999</v>
      </c>
    </row>
    <row r="78" spans="1:22" ht="38.1" customHeight="1" x14ac:dyDescent="0.25">
      <c r="A78" s="7"/>
      <c r="B78" s="8"/>
      <c r="C78" s="8"/>
      <c r="D78" s="8"/>
      <c r="E78" s="8"/>
      <c r="F78" s="8"/>
      <c r="G78" s="8"/>
      <c r="H78" s="8"/>
      <c r="I78" s="8"/>
      <c r="J78" s="8"/>
      <c r="K78" s="8"/>
      <c r="L78" s="9"/>
      <c r="M78" s="8"/>
      <c r="N78" s="8"/>
      <c r="O78" s="9"/>
      <c r="P78" s="10" t="str">
        <f t="shared" ca="1" si="15"/>
        <v/>
      </c>
      <c r="Q78" s="10" t="str">
        <f t="shared" si="14"/>
        <v/>
      </c>
      <c r="R78" s="7" t="str">
        <f t="shared" si="16"/>
        <v/>
      </c>
      <c r="S78" s="7" t="str">
        <f t="shared" ca="1" si="17"/>
        <v/>
      </c>
      <c r="T78" s="7" t="str">
        <f t="shared" si="18"/>
        <v/>
      </c>
      <c r="U78" s="11" t="str">
        <f t="shared" si="19"/>
        <v/>
      </c>
      <c r="V78" s="11">
        <f t="shared" ca="1" si="20"/>
        <v>999999999</v>
      </c>
    </row>
    <row r="79" spans="1:22" ht="38.1" customHeight="1" x14ac:dyDescent="0.25">
      <c r="A79" s="7"/>
      <c r="B79" s="8"/>
      <c r="C79" s="8"/>
      <c r="D79" s="8"/>
      <c r="E79" s="8"/>
      <c r="F79" s="8"/>
      <c r="G79" s="8"/>
      <c r="H79" s="8"/>
      <c r="I79" s="8"/>
      <c r="J79" s="8"/>
      <c r="K79" s="8"/>
      <c r="L79" s="9"/>
      <c r="M79" s="8"/>
      <c r="N79" s="8"/>
      <c r="O79" s="9"/>
      <c r="P79" s="10" t="str">
        <f t="shared" ca="1" si="15"/>
        <v/>
      </c>
      <c r="Q79" s="10" t="str">
        <f t="shared" si="14"/>
        <v/>
      </c>
      <c r="R79" s="7" t="str">
        <f t="shared" si="16"/>
        <v/>
      </c>
      <c r="S79" s="7" t="str">
        <f t="shared" ca="1" si="17"/>
        <v/>
      </c>
      <c r="T79" s="7" t="str">
        <f t="shared" si="18"/>
        <v/>
      </c>
      <c r="U79" s="11" t="str">
        <f t="shared" si="19"/>
        <v/>
      </c>
      <c r="V79" s="11">
        <f t="shared" ca="1" si="20"/>
        <v>999999999</v>
      </c>
    </row>
    <row r="80" spans="1:22" ht="38.1" customHeight="1" x14ac:dyDescent="0.25">
      <c r="A80" s="7"/>
      <c r="B80" s="8"/>
      <c r="C80" s="8"/>
      <c r="D80" s="8"/>
      <c r="E80" s="8"/>
      <c r="F80" s="8"/>
      <c r="G80" s="8"/>
      <c r="H80" s="8"/>
      <c r="I80" s="8"/>
      <c r="J80" s="8"/>
      <c r="K80" s="8"/>
      <c r="L80" s="9"/>
      <c r="M80" s="8"/>
      <c r="N80" s="8"/>
      <c r="O80" s="9"/>
      <c r="P80" s="10" t="str">
        <f t="shared" ca="1" si="15"/>
        <v/>
      </c>
      <c r="Q80" s="10" t="str">
        <f t="shared" si="14"/>
        <v/>
      </c>
      <c r="R80" s="7" t="str">
        <f t="shared" si="16"/>
        <v/>
      </c>
      <c r="S80" s="7" t="str">
        <f t="shared" ca="1" si="17"/>
        <v/>
      </c>
      <c r="T80" s="7" t="str">
        <f t="shared" si="18"/>
        <v/>
      </c>
      <c r="U80" s="11" t="str">
        <f t="shared" si="19"/>
        <v/>
      </c>
      <c r="V80" s="11">
        <f t="shared" ca="1" si="20"/>
        <v>999999999</v>
      </c>
    </row>
    <row r="81" spans="1:22" ht="38.1" customHeight="1" x14ac:dyDescent="0.25">
      <c r="A81" s="7"/>
      <c r="B81" s="8"/>
      <c r="C81" s="8"/>
      <c r="D81" s="8"/>
      <c r="E81" s="8"/>
      <c r="F81" s="8"/>
      <c r="G81" s="8"/>
      <c r="H81" s="8"/>
      <c r="I81" s="8"/>
      <c r="J81" s="8"/>
      <c r="K81" s="8"/>
      <c r="L81" s="9"/>
      <c r="M81" s="8"/>
      <c r="N81" s="8"/>
      <c r="O81" s="9"/>
      <c r="P81" s="10" t="str">
        <f t="shared" ca="1" si="15"/>
        <v/>
      </c>
      <c r="Q81" s="10" t="str">
        <f t="shared" si="14"/>
        <v/>
      </c>
      <c r="R81" s="7" t="str">
        <f t="shared" si="16"/>
        <v/>
      </c>
      <c r="S81" s="7" t="str">
        <f t="shared" ca="1" si="17"/>
        <v/>
      </c>
      <c r="T81" s="7" t="str">
        <f t="shared" si="18"/>
        <v/>
      </c>
      <c r="U81" s="11" t="str">
        <f t="shared" si="19"/>
        <v/>
      </c>
      <c r="V81" s="11">
        <f t="shared" ca="1" si="20"/>
        <v>999999999</v>
      </c>
    </row>
    <row r="82" spans="1:22" ht="38.1" customHeight="1" x14ac:dyDescent="0.25">
      <c r="A82" s="7"/>
      <c r="B82" s="8"/>
      <c r="C82" s="8"/>
      <c r="D82" s="8"/>
      <c r="E82" s="8"/>
      <c r="F82" s="8"/>
      <c r="G82" s="8"/>
      <c r="H82" s="8"/>
      <c r="I82" s="8"/>
      <c r="J82" s="8"/>
      <c r="K82" s="8"/>
      <c r="L82" s="9"/>
      <c r="M82" s="8"/>
      <c r="N82" s="8"/>
      <c r="O82" s="9"/>
      <c r="P82" s="10" t="str">
        <f t="shared" ca="1" si="15"/>
        <v/>
      </c>
      <c r="Q82" s="10" t="str">
        <f t="shared" si="14"/>
        <v/>
      </c>
      <c r="R82" s="7" t="str">
        <f t="shared" si="16"/>
        <v/>
      </c>
      <c r="S82" s="7" t="str">
        <f t="shared" ca="1" si="17"/>
        <v/>
      </c>
      <c r="T82" s="7" t="str">
        <f t="shared" si="18"/>
        <v/>
      </c>
      <c r="U82" s="11" t="str">
        <f t="shared" si="19"/>
        <v/>
      </c>
      <c r="V82" s="11">
        <f t="shared" ca="1" si="20"/>
        <v>999999999</v>
      </c>
    </row>
    <row r="83" spans="1:22" ht="38.1" customHeight="1" x14ac:dyDescent="0.25">
      <c r="A83" s="7"/>
      <c r="B83" s="8"/>
      <c r="C83" s="8"/>
      <c r="D83" s="8"/>
      <c r="E83" s="8"/>
      <c r="F83" s="8"/>
      <c r="G83" s="8"/>
      <c r="H83" s="8"/>
      <c r="I83" s="8"/>
      <c r="J83" s="8"/>
      <c r="K83" s="8"/>
      <c r="L83" s="9"/>
      <c r="M83" s="8"/>
      <c r="N83" s="8"/>
      <c r="O83" s="9"/>
      <c r="P83" s="10" t="str">
        <f t="shared" ca="1" si="15"/>
        <v/>
      </c>
      <c r="Q83" s="10" t="str">
        <f t="shared" si="14"/>
        <v/>
      </c>
      <c r="R83" s="7" t="str">
        <f t="shared" si="16"/>
        <v/>
      </c>
      <c r="S83" s="7" t="str">
        <f t="shared" ca="1" si="17"/>
        <v/>
      </c>
      <c r="T83" s="7" t="str">
        <f t="shared" si="18"/>
        <v/>
      </c>
      <c r="U83" s="11" t="str">
        <f t="shared" si="19"/>
        <v/>
      </c>
      <c r="V83" s="11">
        <f t="shared" ca="1" si="20"/>
        <v>999999999</v>
      </c>
    </row>
    <row r="84" spans="1:22" ht="38.1" customHeight="1" x14ac:dyDescent="0.25">
      <c r="A84" s="7"/>
      <c r="B84" s="8"/>
      <c r="C84" s="8"/>
      <c r="D84" s="8"/>
      <c r="E84" s="8"/>
      <c r="F84" s="8"/>
      <c r="G84" s="8"/>
      <c r="H84" s="8"/>
      <c r="I84" s="8"/>
      <c r="J84" s="8"/>
      <c r="K84" s="8"/>
      <c r="L84" s="9"/>
      <c r="M84" s="8"/>
      <c r="N84" s="8"/>
      <c r="O84" s="9"/>
      <c r="P84" s="10" t="str">
        <f t="shared" ca="1" si="15"/>
        <v/>
      </c>
      <c r="Q84" s="10" t="str">
        <f t="shared" ref="Q84:Q115" si="21">IF(B84="","",ROUND((E84*0.35+F84*0.25+H84*0.2+IF(G84="Promotor",5,IF(G84="Neutral",3,1))*0.2)/5*100,0))</f>
        <v/>
      </c>
      <c r="R84" s="7" t="str">
        <f t="shared" si="16"/>
        <v/>
      </c>
      <c r="S84" s="7" t="str">
        <f t="shared" ca="1" si="17"/>
        <v/>
      </c>
      <c r="T84" s="7" t="str">
        <f t="shared" si="18"/>
        <v/>
      </c>
      <c r="U84" s="11" t="str">
        <f t="shared" si="19"/>
        <v/>
      </c>
      <c r="V84" s="11">
        <f t="shared" ca="1" si="20"/>
        <v>999999999</v>
      </c>
    </row>
    <row r="85" spans="1:22" ht="38.1" customHeight="1" x14ac:dyDescent="0.25">
      <c r="A85" s="7"/>
      <c r="B85" s="8"/>
      <c r="C85" s="8"/>
      <c r="D85" s="8"/>
      <c r="E85" s="8"/>
      <c r="F85" s="8"/>
      <c r="G85" s="8"/>
      <c r="H85" s="8"/>
      <c r="I85" s="8"/>
      <c r="J85" s="8"/>
      <c r="K85" s="8"/>
      <c r="L85" s="9"/>
      <c r="M85" s="8"/>
      <c r="N85" s="8"/>
      <c r="O85" s="9"/>
      <c r="P85" s="10" t="str">
        <f t="shared" ca="1" si="15"/>
        <v/>
      </c>
      <c r="Q85" s="10" t="str">
        <f t="shared" si="21"/>
        <v/>
      </c>
      <c r="R85" s="7" t="str">
        <f t="shared" si="16"/>
        <v/>
      </c>
      <c r="S85" s="7" t="str">
        <f t="shared" ca="1" si="17"/>
        <v/>
      </c>
      <c r="T85" s="7" t="str">
        <f t="shared" si="18"/>
        <v/>
      </c>
      <c r="U85" s="11" t="str">
        <f t="shared" si="19"/>
        <v/>
      </c>
      <c r="V85" s="11">
        <f t="shared" ca="1" si="20"/>
        <v>999999999</v>
      </c>
    </row>
    <row r="86" spans="1:22" ht="38.1" customHeight="1" x14ac:dyDescent="0.25">
      <c r="A86" s="7"/>
      <c r="B86" s="8"/>
      <c r="C86" s="8"/>
      <c r="D86" s="8"/>
      <c r="E86" s="8"/>
      <c r="F86" s="8"/>
      <c r="G86" s="8"/>
      <c r="H86" s="8"/>
      <c r="I86" s="8"/>
      <c r="J86" s="8"/>
      <c r="K86" s="8"/>
      <c r="L86" s="9"/>
      <c r="M86" s="8"/>
      <c r="N86" s="8"/>
      <c r="O86" s="9"/>
      <c r="P86" s="10" t="str">
        <f t="shared" ca="1" si="15"/>
        <v/>
      </c>
      <c r="Q86" s="10" t="str">
        <f t="shared" si="21"/>
        <v/>
      </c>
      <c r="R86" s="7" t="str">
        <f t="shared" si="16"/>
        <v/>
      </c>
      <c r="S86" s="7" t="str">
        <f t="shared" ca="1" si="17"/>
        <v/>
      </c>
      <c r="T86" s="7" t="str">
        <f t="shared" si="18"/>
        <v/>
      </c>
      <c r="U86" s="11" t="str">
        <f t="shared" si="19"/>
        <v/>
      </c>
      <c r="V86" s="11">
        <f t="shared" ca="1" si="20"/>
        <v>999999999</v>
      </c>
    </row>
    <row r="87" spans="1:22" ht="38.1" customHeight="1" x14ac:dyDescent="0.25">
      <c r="A87" s="7"/>
      <c r="B87" s="8"/>
      <c r="C87" s="8"/>
      <c r="D87" s="8"/>
      <c r="E87" s="8"/>
      <c r="F87" s="8"/>
      <c r="G87" s="8"/>
      <c r="H87" s="8"/>
      <c r="I87" s="8"/>
      <c r="J87" s="8"/>
      <c r="K87" s="8"/>
      <c r="L87" s="9"/>
      <c r="M87" s="8"/>
      <c r="N87" s="8"/>
      <c r="O87" s="9"/>
      <c r="P87" s="10" t="str">
        <f t="shared" ca="1" si="15"/>
        <v/>
      </c>
      <c r="Q87" s="10" t="str">
        <f t="shared" si="21"/>
        <v/>
      </c>
      <c r="R87" s="7" t="str">
        <f t="shared" si="16"/>
        <v/>
      </c>
      <c r="S87" s="7" t="str">
        <f t="shared" ca="1" si="17"/>
        <v/>
      </c>
      <c r="T87" s="7" t="str">
        <f t="shared" si="18"/>
        <v/>
      </c>
      <c r="U87" s="11" t="str">
        <f t="shared" si="19"/>
        <v/>
      </c>
      <c r="V87" s="11">
        <f t="shared" ca="1" si="20"/>
        <v>999999999</v>
      </c>
    </row>
    <row r="88" spans="1:22" ht="38.1" customHeight="1" x14ac:dyDescent="0.25">
      <c r="A88" s="7"/>
      <c r="B88" s="8"/>
      <c r="C88" s="8"/>
      <c r="D88" s="8"/>
      <c r="E88" s="8"/>
      <c r="F88" s="8"/>
      <c r="G88" s="8"/>
      <c r="H88" s="8"/>
      <c r="I88" s="8"/>
      <c r="J88" s="8"/>
      <c r="K88" s="8"/>
      <c r="L88" s="9"/>
      <c r="M88" s="8"/>
      <c r="N88" s="8"/>
      <c r="O88" s="9"/>
      <c r="P88" s="10" t="str">
        <f t="shared" ca="1" si="15"/>
        <v/>
      </c>
      <c r="Q88" s="10" t="str">
        <f t="shared" si="21"/>
        <v/>
      </c>
      <c r="R88" s="7" t="str">
        <f t="shared" si="16"/>
        <v/>
      </c>
      <c r="S88" s="7" t="str">
        <f t="shared" ca="1" si="17"/>
        <v/>
      </c>
      <c r="T88" s="7" t="str">
        <f t="shared" si="18"/>
        <v/>
      </c>
      <c r="U88" s="11" t="str">
        <f t="shared" si="19"/>
        <v/>
      </c>
      <c r="V88" s="11">
        <f t="shared" ca="1" si="20"/>
        <v>999999999</v>
      </c>
    </row>
    <row r="89" spans="1:22" ht="38.1" customHeight="1" x14ac:dyDescent="0.25">
      <c r="A89" s="7"/>
      <c r="B89" s="8"/>
      <c r="C89" s="8"/>
      <c r="D89" s="8"/>
      <c r="E89" s="8"/>
      <c r="F89" s="8"/>
      <c r="G89" s="8"/>
      <c r="H89" s="8"/>
      <c r="I89" s="8"/>
      <c r="J89" s="8"/>
      <c r="K89" s="8"/>
      <c r="L89" s="9"/>
      <c r="M89" s="8"/>
      <c r="N89" s="8"/>
      <c r="O89" s="9"/>
      <c r="P89" s="10" t="str">
        <f t="shared" ca="1" si="15"/>
        <v/>
      </c>
      <c r="Q89" s="10" t="str">
        <f t="shared" si="21"/>
        <v/>
      </c>
      <c r="R89" s="7" t="str">
        <f t="shared" si="16"/>
        <v/>
      </c>
      <c r="S89" s="7" t="str">
        <f t="shared" ca="1" si="17"/>
        <v/>
      </c>
      <c r="T89" s="7" t="str">
        <f t="shared" si="18"/>
        <v/>
      </c>
      <c r="U89" s="11" t="str">
        <f t="shared" si="19"/>
        <v/>
      </c>
      <c r="V89" s="11">
        <f t="shared" ca="1" si="20"/>
        <v>999999999</v>
      </c>
    </row>
    <row r="90" spans="1:22" ht="38.1" customHeight="1" x14ac:dyDescent="0.25">
      <c r="A90" s="7"/>
      <c r="B90" s="8"/>
      <c r="C90" s="8"/>
      <c r="D90" s="8"/>
      <c r="E90" s="8"/>
      <c r="F90" s="8"/>
      <c r="G90" s="8"/>
      <c r="H90" s="8"/>
      <c r="I90" s="8"/>
      <c r="J90" s="8"/>
      <c r="K90" s="8"/>
      <c r="L90" s="9"/>
      <c r="M90" s="8"/>
      <c r="N90" s="8"/>
      <c r="O90" s="9"/>
      <c r="P90" s="10" t="str">
        <f t="shared" ca="1" si="15"/>
        <v/>
      </c>
      <c r="Q90" s="10" t="str">
        <f t="shared" si="21"/>
        <v/>
      </c>
      <c r="R90" s="7" t="str">
        <f t="shared" si="16"/>
        <v/>
      </c>
      <c r="S90" s="7" t="str">
        <f t="shared" ca="1" si="17"/>
        <v/>
      </c>
      <c r="T90" s="7" t="str">
        <f t="shared" si="18"/>
        <v/>
      </c>
      <c r="U90" s="11" t="str">
        <f t="shared" si="19"/>
        <v/>
      </c>
      <c r="V90" s="11">
        <f t="shared" ca="1" si="20"/>
        <v>999999999</v>
      </c>
    </row>
    <row r="91" spans="1:22" ht="38.1" customHeight="1" x14ac:dyDescent="0.25">
      <c r="A91" s="7"/>
      <c r="B91" s="8"/>
      <c r="C91" s="8"/>
      <c r="D91" s="8"/>
      <c r="E91" s="8"/>
      <c r="F91" s="8"/>
      <c r="G91" s="8"/>
      <c r="H91" s="8"/>
      <c r="I91" s="8"/>
      <c r="J91" s="8"/>
      <c r="K91" s="8"/>
      <c r="L91" s="9"/>
      <c r="M91" s="8"/>
      <c r="N91" s="8"/>
      <c r="O91" s="9"/>
      <c r="P91" s="10" t="str">
        <f t="shared" ca="1" si="15"/>
        <v/>
      </c>
      <c r="Q91" s="10" t="str">
        <f t="shared" si="21"/>
        <v/>
      </c>
      <c r="R91" s="7" t="str">
        <f t="shared" si="16"/>
        <v/>
      </c>
      <c r="S91" s="7" t="str">
        <f t="shared" ca="1" si="17"/>
        <v/>
      </c>
      <c r="T91" s="7" t="str">
        <f t="shared" si="18"/>
        <v/>
      </c>
      <c r="U91" s="11" t="str">
        <f t="shared" si="19"/>
        <v/>
      </c>
      <c r="V91" s="11">
        <f t="shared" ca="1" si="20"/>
        <v>999999999</v>
      </c>
    </row>
    <row r="92" spans="1:22" ht="38.1" customHeight="1" x14ac:dyDescent="0.25">
      <c r="A92" s="7"/>
      <c r="B92" s="8"/>
      <c r="C92" s="8"/>
      <c r="D92" s="8"/>
      <c r="E92" s="8"/>
      <c r="F92" s="8"/>
      <c r="G92" s="8"/>
      <c r="H92" s="8"/>
      <c r="I92" s="8"/>
      <c r="J92" s="8"/>
      <c r="K92" s="8"/>
      <c r="L92" s="9"/>
      <c r="M92" s="8"/>
      <c r="N92" s="8"/>
      <c r="O92" s="9"/>
      <c r="P92" s="10" t="str">
        <f t="shared" ca="1" si="15"/>
        <v/>
      </c>
      <c r="Q92" s="10" t="str">
        <f t="shared" si="21"/>
        <v/>
      </c>
      <c r="R92" s="7" t="str">
        <f t="shared" si="16"/>
        <v/>
      </c>
      <c r="S92" s="7" t="str">
        <f t="shared" ca="1" si="17"/>
        <v/>
      </c>
      <c r="T92" s="7" t="str">
        <f t="shared" si="18"/>
        <v/>
      </c>
      <c r="U92" s="11" t="str">
        <f t="shared" si="19"/>
        <v/>
      </c>
      <c r="V92" s="11">
        <f t="shared" ca="1" si="20"/>
        <v>999999999</v>
      </c>
    </row>
    <row r="93" spans="1:22" ht="38.1" customHeight="1" x14ac:dyDescent="0.25">
      <c r="A93" s="7"/>
      <c r="B93" s="8"/>
      <c r="C93" s="8"/>
      <c r="D93" s="8"/>
      <c r="E93" s="8"/>
      <c r="F93" s="8"/>
      <c r="G93" s="8"/>
      <c r="H93" s="8"/>
      <c r="I93" s="8"/>
      <c r="J93" s="8"/>
      <c r="K93" s="8"/>
      <c r="L93" s="9"/>
      <c r="M93" s="8"/>
      <c r="N93" s="8"/>
      <c r="O93" s="9"/>
      <c r="P93" s="10" t="str">
        <f t="shared" ca="1" si="15"/>
        <v/>
      </c>
      <c r="Q93" s="10" t="str">
        <f t="shared" si="21"/>
        <v/>
      </c>
      <c r="R93" s="7" t="str">
        <f t="shared" si="16"/>
        <v/>
      </c>
      <c r="S93" s="7" t="str">
        <f t="shared" ca="1" si="17"/>
        <v/>
      </c>
      <c r="T93" s="7" t="str">
        <f t="shared" si="18"/>
        <v/>
      </c>
      <c r="U93" s="11" t="str">
        <f t="shared" si="19"/>
        <v/>
      </c>
      <c r="V93" s="11">
        <f t="shared" ca="1" si="20"/>
        <v>999999999</v>
      </c>
    </row>
    <row r="94" spans="1:22" ht="38.1" customHeight="1" x14ac:dyDescent="0.25">
      <c r="A94" s="7"/>
      <c r="B94" s="8"/>
      <c r="C94" s="8"/>
      <c r="D94" s="8"/>
      <c r="E94" s="8"/>
      <c r="F94" s="8"/>
      <c r="G94" s="8"/>
      <c r="H94" s="8"/>
      <c r="I94" s="8"/>
      <c r="J94" s="8"/>
      <c r="K94" s="8"/>
      <c r="L94" s="9"/>
      <c r="M94" s="8"/>
      <c r="N94" s="8"/>
      <c r="O94" s="9"/>
      <c r="P94" s="10" t="str">
        <f t="shared" ca="1" si="15"/>
        <v/>
      </c>
      <c r="Q94" s="10" t="str">
        <f t="shared" si="21"/>
        <v/>
      </c>
      <c r="R94" s="7" t="str">
        <f t="shared" si="16"/>
        <v/>
      </c>
      <c r="S94" s="7" t="str">
        <f t="shared" ca="1" si="17"/>
        <v/>
      </c>
      <c r="T94" s="7" t="str">
        <f t="shared" si="18"/>
        <v/>
      </c>
      <c r="U94" s="11" t="str">
        <f t="shared" si="19"/>
        <v/>
      </c>
      <c r="V94" s="11">
        <f t="shared" ca="1" si="20"/>
        <v>999999999</v>
      </c>
    </row>
    <row r="95" spans="1:22" ht="38.1" customHeight="1" x14ac:dyDescent="0.25">
      <c r="A95" s="7"/>
      <c r="B95" s="8"/>
      <c r="C95" s="8"/>
      <c r="D95" s="8"/>
      <c r="E95" s="8"/>
      <c r="F95" s="8"/>
      <c r="G95" s="8"/>
      <c r="H95" s="8"/>
      <c r="I95" s="8"/>
      <c r="J95" s="8"/>
      <c r="K95" s="8"/>
      <c r="L95" s="9"/>
      <c r="M95" s="8"/>
      <c r="N95" s="8"/>
      <c r="O95" s="9"/>
      <c r="P95" s="10" t="str">
        <f t="shared" ca="1" si="15"/>
        <v/>
      </c>
      <c r="Q95" s="10" t="str">
        <f t="shared" si="21"/>
        <v/>
      </c>
      <c r="R95" s="7" t="str">
        <f t="shared" si="16"/>
        <v/>
      </c>
      <c r="S95" s="7" t="str">
        <f t="shared" ca="1" si="17"/>
        <v/>
      </c>
      <c r="T95" s="7" t="str">
        <f t="shared" si="18"/>
        <v/>
      </c>
      <c r="U95" s="11" t="str">
        <f t="shared" si="19"/>
        <v/>
      </c>
      <c r="V95" s="11">
        <f t="shared" ca="1" si="20"/>
        <v>999999999</v>
      </c>
    </row>
    <row r="96" spans="1:22" ht="38.1" customHeight="1" x14ac:dyDescent="0.25">
      <c r="A96" s="7"/>
      <c r="B96" s="8"/>
      <c r="C96" s="8"/>
      <c r="D96" s="8"/>
      <c r="E96" s="8"/>
      <c r="F96" s="8"/>
      <c r="G96" s="8"/>
      <c r="H96" s="8"/>
      <c r="I96" s="8"/>
      <c r="J96" s="8"/>
      <c r="K96" s="8"/>
      <c r="L96" s="9"/>
      <c r="M96" s="8"/>
      <c r="N96" s="8"/>
      <c r="O96" s="9"/>
      <c r="P96" s="10" t="str">
        <f t="shared" ca="1" si="15"/>
        <v/>
      </c>
      <c r="Q96" s="10" t="str">
        <f t="shared" si="21"/>
        <v/>
      </c>
      <c r="R96" s="7" t="str">
        <f t="shared" si="16"/>
        <v/>
      </c>
      <c r="S96" s="7" t="str">
        <f t="shared" ca="1" si="17"/>
        <v/>
      </c>
      <c r="T96" s="7" t="str">
        <f t="shared" si="18"/>
        <v/>
      </c>
      <c r="U96" s="11" t="str">
        <f t="shared" si="19"/>
        <v/>
      </c>
      <c r="V96" s="11">
        <f t="shared" ca="1" si="20"/>
        <v>999999999</v>
      </c>
    </row>
    <row r="97" spans="1:22" ht="38.1" customHeight="1" x14ac:dyDescent="0.25">
      <c r="A97" s="7"/>
      <c r="B97" s="8"/>
      <c r="C97" s="8"/>
      <c r="D97" s="8"/>
      <c r="E97" s="8"/>
      <c r="F97" s="8"/>
      <c r="G97" s="8"/>
      <c r="H97" s="8"/>
      <c r="I97" s="8"/>
      <c r="J97" s="8"/>
      <c r="K97" s="8"/>
      <c r="L97" s="9"/>
      <c r="M97" s="8"/>
      <c r="N97" s="8"/>
      <c r="O97" s="9"/>
      <c r="P97" s="10" t="str">
        <f t="shared" ca="1" si="15"/>
        <v/>
      </c>
      <c r="Q97" s="10" t="str">
        <f t="shared" si="21"/>
        <v/>
      </c>
      <c r="R97" s="7" t="str">
        <f t="shared" si="16"/>
        <v/>
      </c>
      <c r="S97" s="7" t="str">
        <f t="shared" ca="1" si="17"/>
        <v/>
      </c>
      <c r="T97" s="7" t="str">
        <f t="shared" si="18"/>
        <v/>
      </c>
      <c r="U97" s="11" t="str">
        <f t="shared" si="19"/>
        <v/>
      </c>
      <c r="V97" s="11">
        <f t="shared" ca="1" si="20"/>
        <v>999999999</v>
      </c>
    </row>
    <row r="98" spans="1:22" ht="38.1" customHeight="1" x14ac:dyDescent="0.25">
      <c r="A98" s="7"/>
      <c r="B98" s="8"/>
      <c r="C98" s="8"/>
      <c r="D98" s="8"/>
      <c r="E98" s="8"/>
      <c r="F98" s="8"/>
      <c r="G98" s="8"/>
      <c r="H98" s="8"/>
      <c r="I98" s="8"/>
      <c r="J98" s="8"/>
      <c r="K98" s="8"/>
      <c r="L98" s="9"/>
      <c r="M98" s="8"/>
      <c r="N98" s="8"/>
      <c r="O98" s="9"/>
      <c r="P98" s="10" t="str">
        <f t="shared" ca="1" si="15"/>
        <v/>
      </c>
      <c r="Q98" s="10" t="str">
        <f t="shared" si="21"/>
        <v/>
      </c>
      <c r="R98" s="7" t="str">
        <f t="shared" si="16"/>
        <v/>
      </c>
      <c r="S98" s="7" t="str">
        <f t="shared" ca="1" si="17"/>
        <v/>
      </c>
      <c r="T98" s="7" t="str">
        <f t="shared" si="18"/>
        <v/>
      </c>
      <c r="U98" s="11" t="str">
        <f t="shared" si="19"/>
        <v/>
      </c>
      <c r="V98" s="11">
        <f t="shared" ca="1" si="20"/>
        <v>999999999</v>
      </c>
    </row>
    <row r="99" spans="1:22" ht="38.1" customHeight="1" x14ac:dyDescent="0.25">
      <c r="A99" s="7"/>
      <c r="B99" s="8"/>
      <c r="C99" s="8"/>
      <c r="D99" s="8"/>
      <c r="E99" s="8"/>
      <c r="F99" s="8"/>
      <c r="G99" s="8"/>
      <c r="H99" s="8"/>
      <c r="I99" s="8"/>
      <c r="J99" s="8"/>
      <c r="K99" s="8"/>
      <c r="L99" s="9"/>
      <c r="M99" s="8"/>
      <c r="N99" s="8"/>
      <c r="O99" s="9"/>
      <c r="P99" s="10" t="str">
        <f t="shared" ca="1" si="15"/>
        <v/>
      </c>
      <c r="Q99" s="10" t="str">
        <f t="shared" si="21"/>
        <v/>
      </c>
      <c r="R99" s="7" t="str">
        <f t="shared" si="16"/>
        <v/>
      </c>
      <c r="S99" s="7" t="str">
        <f t="shared" ca="1" si="17"/>
        <v/>
      </c>
      <c r="T99" s="7" t="str">
        <f t="shared" si="18"/>
        <v/>
      </c>
      <c r="U99" s="11" t="str">
        <f t="shared" si="19"/>
        <v/>
      </c>
      <c r="V99" s="11">
        <f t="shared" ca="1" si="20"/>
        <v>999999999</v>
      </c>
    </row>
    <row r="100" spans="1:22" ht="38.1" customHeight="1" x14ac:dyDescent="0.25">
      <c r="A100" s="7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9"/>
      <c r="M100" s="8"/>
      <c r="N100" s="8"/>
      <c r="O100" s="9"/>
      <c r="P100" s="10" t="str">
        <f t="shared" ref="P100:P131" ca="1" si="22">IF(O100="","",O100-TODAY())</f>
        <v/>
      </c>
      <c r="Q100" s="10" t="str">
        <f t="shared" si="21"/>
        <v/>
      </c>
      <c r="R100" s="7" t="str">
        <f t="shared" ref="R100:R131" si="23">IF(B100="","",IF(AND(E100&gt;=4,F100&gt;=4),"Gestionar estrechamente",IF(AND(E100&gt;=4,F100&lt;4),"Mantener satisfechos",IF(AND(E100&lt;4,F100&gt;=4),"Mantener informados","Monitorear"))))</f>
        <v/>
      </c>
      <c r="S100" s="7" t="str">
        <f t="shared" ref="S100:S131" ca="1" si="24">IF(B100="","",IF(M100="Finalizado","Cerrado",IF(O100="","Sin fecha",IF(O100&lt;TODAY(),"Vencida",IF(O100&lt;=TODAY()+14,"Próxima","En plazo")))))</f>
        <v/>
      </c>
      <c r="T100" s="7" t="str">
        <f t="shared" ref="T100:T131" si="25">IF(B100="","",B100&amp;CHAR(10)&amp;D100&amp;CHAR(10)&amp;"Siguiente: "&amp;N100&amp;CHAR(10)&amp;"Prioridad: "&amp;Q100&amp;"/100")</f>
        <v/>
      </c>
      <c r="U100" s="11" t="str">
        <f t="shared" ref="U100:U131" si="26">IF(B100="","",Q100+ROW()/1000)</f>
        <v/>
      </c>
      <c r="V100" s="11">
        <f t="shared" ref="V100:V131" ca="1" si="27">IF(AND(B100&lt;&gt;"",M100&lt;&gt;"Finalizado",O100&lt;&gt;"",O100&lt;=TODAY()+14),O100+ROW()/100000,999999999)</f>
        <v>999999999</v>
      </c>
    </row>
    <row r="101" spans="1:22" ht="38.1" customHeight="1" x14ac:dyDescent="0.25">
      <c r="A101" s="7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9"/>
      <c r="M101" s="8"/>
      <c r="N101" s="8"/>
      <c r="O101" s="9"/>
      <c r="P101" s="10" t="str">
        <f t="shared" ca="1" si="22"/>
        <v/>
      </c>
      <c r="Q101" s="10" t="str">
        <f t="shared" si="21"/>
        <v/>
      </c>
      <c r="R101" s="7" t="str">
        <f t="shared" si="23"/>
        <v/>
      </c>
      <c r="S101" s="7" t="str">
        <f t="shared" ca="1" si="24"/>
        <v/>
      </c>
      <c r="T101" s="7" t="str">
        <f t="shared" si="25"/>
        <v/>
      </c>
      <c r="U101" s="11" t="str">
        <f t="shared" si="26"/>
        <v/>
      </c>
      <c r="V101" s="11">
        <f t="shared" ca="1" si="27"/>
        <v>999999999</v>
      </c>
    </row>
    <row r="102" spans="1:22" ht="38.1" customHeight="1" x14ac:dyDescent="0.25">
      <c r="A102" s="7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9"/>
      <c r="M102" s="8"/>
      <c r="N102" s="8"/>
      <c r="O102" s="9"/>
      <c r="P102" s="10" t="str">
        <f t="shared" ca="1" si="22"/>
        <v/>
      </c>
      <c r="Q102" s="10" t="str">
        <f t="shared" si="21"/>
        <v/>
      </c>
      <c r="R102" s="7" t="str">
        <f t="shared" si="23"/>
        <v/>
      </c>
      <c r="S102" s="7" t="str">
        <f t="shared" ca="1" si="24"/>
        <v/>
      </c>
      <c r="T102" s="7" t="str">
        <f t="shared" si="25"/>
        <v/>
      </c>
      <c r="U102" s="11" t="str">
        <f t="shared" si="26"/>
        <v/>
      </c>
      <c r="V102" s="11">
        <f t="shared" ca="1" si="27"/>
        <v>999999999</v>
      </c>
    </row>
    <row r="103" spans="1:22" ht="38.1" customHeight="1" x14ac:dyDescent="0.25">
      <c r="A103" s="7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9"/>
      <c r="M103" s="8"/>
      <c r="N103" s="8"/>
      <c r="O103" s="9"/>
      <c r="P103" s="10" t="str">
        <f t="shared" ca="1" si="22"/>
        <v/>
      </c>
      <c r="Q103" s="10" t="str">
        <f t="shared" si="21"/>
        <v/>
      </c>
      <c r="R103" s="7" t="str">
        <f t="shared" si="23"/>
        <v/>
      </c>
      <c r="S103" s="7" t="str">
        <f t="shared" ca="1" si="24"/>
        <v/>
      </c>
      <c r="T103" s="7" t="str">
        <f t="shared" si="25"/>
        <v/>
      </c>
      <c r="U103" s="11" t="str">
        <f t="shared" si="26"/>
        <v/>
      </c>
      <c r="V103" s="11">
        <f t="shared" ca="1" si="27"/>
        <v>999999999</v>
      </c>
    </row>
    <row r="104" spans="1:22" ht="38.1" customHeight="1" x14ac:dyDescent="0.25">
      <c r="A104" s="7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9"/>
      <c r="M104" s="8"/>
      <c r="N104" s="8"/>
      <c r="O104" s="9"/>
      <c r="P104" s="10" t="str">
        <f t="shared" ca="1" si="22"/>
        <v/>
      </c>
      <c r="Q104" s="10" t="str">
        <f t="shared" si="21"/>
        <v/>
      </c>
      <c r="R104" s="7" t="str">
        <f t="shared" si="23"/>
        <v/>
      </c>
      <c r="S104" s="7" t="str">
        <f t="shared" ca="1" si="24"/>
        <v/>
      </c>
      <c r="T104" s="7" t="str">
        <f t="shared" si="25"/>
        <v/>
      </c>
      <c r="U104" s="11" t="str">
        <f t="shared" si="26"/>
        <v/>
      </c>
      <c r="V104" s="11">
        <f t="shared" ca="1" si="27"/>
        <v>999999999</v>
      </c>
    </row>
    <row r="105" spans="1:22" ht="38.1" customHeight="1" x14ac:dyDescent="0.25">
      <c r="A105" s="7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9"/>
      <c r="M105" s="8"/>
      <c r="N105" s="8"/>
      <c r="O105" s="9"/>
      <c r="P105" s="10" t="str">
        <f t="shared" ca="1" si="22"/>
        <v/>
      </c>
      <c r="Q105" s="10" t="str">
        <f t="shared" si="21"/>
        <v/>
      </c>
      <c r="R105" s="7" t="str">
        <f t="shared" si="23"/>
        <v/>
      </c>
      <c r="S105" s="7" t="str">
        <f t="shared" ca="1" si="24"/>
        <v/>
      </c>
      <c r="T105" s="7" t="str">
        <f t="shared" si="25"/>
        <v/>
      </c>
      <c r="U105" s="11" t="str">
        <f t="shared" si="26"/>
        <v/>
      </c>
      <c r="V105" s="11">
        <f t="shared" ca="1" si="27"/>
        <v>999999999</v>
      </c>
    </row>
    <row r="106" spans="1:22" ht="38.1" customHeight="1" x14ac:dyDescent="0.25">
      <c r="A106" s="7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9"/>
      <c r="M106" s="8"/>
      <c r="N106" s="8"/>
      <c r="O106" s="9"/>
      <c r="P106" s="10" t="str">
        <f t="shared" ca="1" si="22"/>
        <v/>
      </c>
      <c r="Q106" s="10" t="str">
        <f t="shared" si="21"/>
        <v/>
      </c>
      <c r="R106" s="7" t="str">
        <f t="shared" si="23"/>
        <v/>
      </c>
      <c r="S106" s="7" t="str">
        <f t="shared" ca="1" si="24"/>
        <v/>
      </c>
      <c r="T106" s="7" t="str">
        <f t="shared" si="25"/>
        <v/>
      </c>
      <c r="U106" s="11" t="str">
        <f t="shared" si="26"/>
        <v/>
      </c>
      <c r="V106" s="11">
        <f t="shared" ca="1" si="27"/>
        <v>999999999</v>
      </c>
    </row>
    <row r="107" spans="1:22" ht="38.1" customHeight="1" x14ac:dyDescent="0.25">
      <c r="A107" s="7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9"/>
      <c r="M107" s="8"/>
      <c r="N107" s="8"/>
      <c r="O107" s="9"/>
      <c r="P107" s="10" t="str">
        <f t="shared" ca="1" si="22"/>
        <v/>
      </c>
      <c r="Q107" s="10" t="str">
        <f t="shared" si="21"/>
        <v/>
      </c>
      <c r="R107" s="7" t="str">
        <f t="shared" si="23"/>
        <v/>
      </c>
      <c r="S107" s="7" t="str">
        <f t="shared" ca="1" si="24"/>
        <v/>
      </c>
      <c r="T107" s="7" t="str">
        <f t="shared" si="25"/>
        <v/>
      </c>
      <c r="U107" s="11" t="str">
        <f t="shared" si="26"/>
        <v/>
      </c>
      <c r="V107" s="11">
        <f t="shared" ca="1" si="27"/>
        <v>999999999</v>
      </c>
    </row>
    <row r="108" spans="1:22" ht="38.1" customHeight="1" x14ac:dyDescent="0.25">
      <c r="A108" s="7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9"/>
      <c r="M108" s="8"/>
      <c r="N108" s="8"/>
      <c r="O108" s="9"/>
      <c r="P108" s="10" t="str">
        <f t="shared" ca="1" si="22"/>
        <v/>
      </c>
      <c r="Q108" s="10" t="str">
        <f t="shared" si="21"/>
        <v/>
      </c>
      <c r="R108" s="7" t="str">
        <f t="shared" si="23"/>
        <v/>
      </c>
      <c r="S108" s="7" t="str">
        <f t="shared" ca="1" si="24"/>
        <v/>
      </c>
      <c r="T108" s="7" t="str">
        <f t="shared" si="25"/>
        <v/>
      </c>
      <c r="U108" s="11" t="str">
        <f t="shared" si="26"/>
        <v/>
      </c>
      <c r="V108" s="11">
        <f t="shared" ca="1" si="27"/>
        <v>999999999</v>
      </c>
    </row>
    <row r="109" spans="1:22" ht="38.1" customHeight="1" x14ac:dyDescent="0.25">
      <c r="A109" s="7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9"/>
      <c r="M109" s="8"/>
      <c r="N109" s="8"/>
      <c r="O109" s="9"/>
      <c r="P109" s="10" t="str">
        <f t="shared" ca="1" si="22"/>
        <v/>
      </c>
      <c r="Q109" s="10" t="str">
        <f t="shared" si="21"/>
        <v/>
      </c>
      <c r="R109" s="7" t="str">
        <f t="shared" si="23"/>
        <v/>
      </c>
      <c r="S109" s="7" t="str">
        <f t="shared" ca="1" si="24"/>
        <v/>
      </c>
      <c r="T109" s="7" t="str">
        <f t="shared" si="25"/>
        <v/>
      </c>
      <c r="U109" s="11" t="str">
        <f t="shared" si="26"/>
        <v/>
      </c>
      <c r="V109" s="11">
        <f t="shared" ca="1" si="27"/>
        <v>999999999</v>
      </c>
    </row>
    <row r="110" spans="1:22" ht="38.1" customHeight="1" x14ac:dyDescent="0.25">
      <c r="A110" s="7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9"/>
      <c r="M110" s="8"/>
      <c r="N110" s="8"/>
      <c r="O110" s="9"/>
      <c r="P110" s="10" t="str">
        <f t="shared" ca="1" si="22"/>
        <v/>
      </c>
      <c r="Q110" s="10" t="str">
        <f t="shared" si="21"/>
        <v/>
      </c>
      <c r="R110" s="7" t="str">
        <f t="shared" si="23"/>
        <v/>
      </c>
      <c r="S110" s="7" t="str">
        <f t="shared" ca="1" si="24"/>
        <v/>
      </c>
      <c r="T110" s="7" t="str">
        <f t="shared" si="25"/>
        <v/>
      </c>
      <c r="U110" s="11" t="str">
        <f t="shared" si="26"/>
        <v/>
      </c>
      <c r="V110" s="11">
        <f t="shared" ca="1" si="27"/>
        <v>999999999</v>
      </c>
    </row>
    <row r="111" spans="1:22" ht="38.1" customHeight="1" x14ac:dyDescent="0.25">
      <c r="A111" s="7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9"/>
      <c r="M111" s="8"/>
      <c r="N111" s="8"/>
      <c r="O111" s="9"/>
      <c r="P111" s="10" t="str">
        <f t="shared" ca="1" si="22"/>
        <v/>
      </c>
      <c r="Q111" s="10" t="str">
        <f t="shared" si="21"/>
        <v/>
      </c>
      <c r="R111" s="7" t="str">
        <f t="shared" si="23"/>
        <v/>
      </c>
      <c r="S111" s="7" t="str">
        <f t="shared" ca="1" si="24"/>
        <v/>
      </c>
      <c r="T111" s="7" t="str">
        <f t="shared" si="25"/>
        <v/>
      </c>
      <c r="U111" s="11" t="str">
        <f t="shared" si="26"/>
        <v/>
      </c>
      <c r="V111" s="11">
        <f t="shared" ca="1" si="27"/>
        <v>999999999</v>
      </c>
    </row>
    <row r="112" spans="1:22" ht="38.1" customHeight="1" x14ac:dyDescent="0.25">
      <c r="A112" s="7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9"/>
      <c r="M112" s="8"/>
      <c r="N112" s="8"/>
      <c r="O112" s="9"/>
      <c r="P112" s="10" t="str">
        <f t="shared" ca="1" si="22"/>
        <v/>
      </c>
      <c r="Q112" s="10" t="str">
        <f t="shared" si="21"/>
        <v/>
      </c>
      <c r="R112" s="7" t="str">
        <f t="shared" si="23"/>
        <v/>
      </c>
      <c r="S112" s="7" t="str">
        <f t="shared" ca="1" si="24"/>
        <v/>
      </c>
      <c r="T112" s="7" t="str">
        <f t="shared" si="25"/>
        <v/>
      </c>
      <c r="U112" s="11" t="str">
        <f t="shared" si="26"/>
        <v/>
      </c>
      <c r="V112" s="11">
        <f t="shared" ca="1" si="27"/>
        <v>999999999</v>
      </c>
    </row>
    <row r="113" spans="1:22" ht="38.1" customHeight="1" x14ac:dyDescent="0.25">
      <c r="A113" s="7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9"/>
      <c r="M113" s="8"/>
      <c r="N113" s="8"/>
      <c r="O113" s="9"/>
      <c r="P113" s="10" t="str">
        <f t="shared" ca="1" si="22"/>
        <v/>
      </c>
      <c r="Q113" s="10" t="str">
        <f t="shared" si="21"/>
        <v/>
      </c>
      <c r="R113" s="7" t="str">
        <f t="shared" si="23"/>
        <v/>
      </c>
      <c r="S113" s="7" t="str">
        <f t="shared" ca="1" si="24"/>
        <v/>
      </c>
      <c r="T113" s="7" t="str">
        <f t="shared" si="25"/>
        <v/>
      </c>
      <c r="U113" s="11" t="str">
        <f t="shared" si="26"/>
        <v/>
      </c>
      <c r="V113" s="11">
        <f t="shared" ca="1" si="27"/>
        <v>999999999</v>
      </c>
    </row>
    <row r="114" spans="1:22" ht="38.1" customHeight="1" x14ac:dyDescent="0.25">
      <c r="A114" s="7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9"/>
      <c r="M114" s="8"/>
      <c r="N114" s="8"/>
      <c r="O114" s="9"/>
      <c r="P114" s="10" t="str">
        <f t="shared" ca="1" si="22"/>
        <v/>
      </c>
      <c r="Q114" s="10" t="str">
        <f t="shared" si="21"/>
        <v/>
      </c>
      <c r="R114" s="7" t="str">
        <f t="shared" si="23"/>
        <v/>
      </c>
      <c r="S114" s="7" t="str">
        <f t="shared" ca="1" si="24"/>
        <v/>
      </c>
      <c r="T114" s="7" t="str">
        <f t="shared" si="25"/>
        <v/>
      </c>
      <c r="U114" s="11" t="str">
        <f t="shared" si="26"/>
        <v/>
      </c>
      <c r="V114" s="11">
        <f t="shared" ca="1" si="27"/>
        <v>999999999</v>
      </c>
    </row>
    <row r="115" spans="1:22" ht="38.1" customHeight="1" x14ac:dyDescent="0.25">
      <c r="A115" s="7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9"/>
      <c r="M115" s="8"/>
      <c r="N115" s="8"/>
      <c r="O115" s="9"/>
      <c r="P115" s="10" t="str">
        <f t="shared" ca="1" si="22"/>
        <v/>
      </c>
      <c r="Q115" s="10" t="str">
        <f t="shared" si="21"/>
        <v/>
      </c>
      <c r="R115" s="7" t="str">
        <f t="shared" si="23"/>
        <v/>
      </c>
      <c r="S115" s="7" t="str">
        <f t="shared" ca="1" si="24"/>
        <v/>
      </c>
      <c r="T115" s="7" t="str">
        <f t="shared" si="25"/>
        <v/>
      </c>
      <c r="U115" s="11" t="str">
        <f t="shared" si="26"/>
        <v/>
      </c>
      <c r="V115" s="11">
        <f t="shared" ca="1" si="27"/>
        <v>999999999</v>
      </c>
    </row>
    <row r="116" spans="1:22" ht="38.1" customHeight="1" x14ac:dyDescent="0.25">
      <c r="A116" s="7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9"/>
      <c r="M116" s="8"/>
      <c r="N116" s="8"/>
      <c r="O116" s="9"/>
      <c r="P116" s="10" t="str">
        <f t="shared" ca="1" si="22"/>
        <v/>
      </c>
      <c r="Q116" s="10" t="str">
        <f t="shared" ref="Q116:Q147" si="28">IF(B116="","",ROUND((E116*0.35+F116*0.25+H116*0.2+IF(G116="Promotor",5,IF(G116="Neutral",3,1))*0.2)/5*100,0))</f>
        <v/>
      </c>
      <c r="R116" s="7" t="str">
        <f t="shared" si="23"/>
        <v/>
      </c>
      <c r="S116" s="7" t="str">
        <f t="shared" ca="1" si="24"/>
        <v/>
      </c>
      <c r="T116" s="7" t="str">
        <f t="shared" si="25"/>
        <v/>
      </c>
      <c r="U116" s="11" t="str">
        <f t="shared" si="26"/>
        <v/>
      </c>
      <c r="V116" s="11">
        <f t="shared" ca="1" si="27"/>
        <v>999999999</v>
      </c>
    </row>
    <row r="117" spans="1:22" ht="38.1" customHeight="1" x14ac:dyDescent="0.25">
      <c r="A117" s="7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9"/>
      <c r="M117" s="8"/>
      <c r="N117" s="8"/>
      <c r="O117" s="9"/>
      <c r="P117" s="10" t="str">
        <f t="shared" ca="1" si="22"/>
        <v/>
      </c>
      <c r="Q117" s="10" t="str">
        <f t="shared" si="28"/>
        <v/>
      </c>
      <c r="R117" s="7" t="str">
        <f t="shared" si="23"/>
        <v/>
      </c>
      <c r="S117" s="7" t="str">
        <f t="shared" ca="1" si="24"/>
        <v/>
      </c>
      <c r="T117" s="7" t="str">
        <f t="shared" si="25"/>
        <v/>
      </c>
      <c r="U117" s="11" t="str">
        <f t="shared" si="26"/>
        <v/>
      </c>
      <c r="V117" s="11">
        <f t="shared" ca="1" si="27"/>
        <v>999999999</v>
      </c>
    </row>
    <row r="118" spans="1:22" ht="38.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9"/>
      <c r="M118" s="8"/>
      <c r="N118" s="8"/>
      <c r="O118" s="9"/>
      <c r="P118" s="10" t="str">
        <f t="shared" ca="1" si="22"/>
        <v/>
      </c>
      <c r="Q118" s="10" t="str">
        <f t="shared" si="28"/>
        <v/>
      </c>
      <c r="R118" s="7" t="str">
        <f t="shared" si="23"/>
        <v/>
      </c>
      <c r="S118" s="7" t="str">
        <f t="shared" ca="1" si="24"/>
        <v/>
      </c>
      <c r="T118" s="7" t="str">
        <f t="shared" si="25"/>
        <v/>
      </c>
      <c r="U118" s="11" t="str">
        <f t="shared" si="26"/>
        <v/>
      </c>
      <c r="V118" s="11">
        <f t="shared" ca="1" si="27"/>
        <v>999999999</v>
      </c>
    </row>
    <row r="119" spans="1:22" ht="38.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9"/>
      <c r="M119" s="8"/>
      <c r="N119" s="8"/>
      <c r="O119" s="9"/>
      <c r="P119" s="10" t="str">
        <f t="shared" ca="1" si="22"/>
        <v/>
      </c>
      <c r="Q119" s="10" t="str">
        <f t="shared" si="28"/>
        <v/>
      </c>
      <c r="R119" s="7" t="str">
        <f t="shared" si="23"/>
        <v/>
      </c>
      <c r="S119" s="7" t="str">
        <f t="shared" ca="1" si="24"/>
        <v/>
      </c>
      <c r="T119" s="7" t="str">
        <f t="shared" si="25"/>
        <v/>
      </c>
      <c r="U119" s="11" t="str">
        <f t="shared" si="26"/>
        <v/>
      </c>
      <c r="V119" s="11">
        <f t="shared" ca="1" si="27"/>
        <v>999999999</v>
      </c>
    </row>
    <row r="120" spans="1:22" ht="38.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9"/>
      <c r="M120" s="8"/>
      <c r="N120" s="8"/>
      <c r="O120" s="9"/>
      <c r="P120" s="10" t="str">
        <f t="shared" ca="1" si="22"/>
        <v/>
      </c>
      <c r="Q120" s="10" t="str">
        <f t="shared" si="28"/>
        <v/>
      </c>
      <c r="R120" s="7" t="str">
        <f t="shared" si="23"/>
        <v/>
      </c>
      <c r="S120" s="7" t="str">
        <f t="shared" ca="1" si="24"/>
        <v/>
      </c>
      <c r="T120" s="7" t="str">
        <f t="shared" si="25"/>
        <v/>
      </c>
      <c r="U120" s="11" t="str">
        <f t="shared" si="26"/>
        <v/>
      </c>
      <c r="V120" s="11">
        <f t="shared" ca="1" si="27"/>
        <v>999999999</v>
      </c>
    </row>
    <row r="121" spans="1:22" ht="38.1" customHeight="1" x14ac:dyDescent="0.25">
      <c r="A121" s="7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9"/>
      <c r="M121" s="8"/>
      <c r="N121" s="8"/>
      <c r="O121" s="9"/>
      <c r="P121" s="10" t="str">
        <f t="shared" ca="1" si="22"/>
        <v/>
      </c>
      <c r="Q121" s="10" t="str">
        <f t="shared" si="28"/>
        <v/>
      </c>
      <c r="R121" s="7" t="str">
        <f t="shared" si="23"/>
        <v/>
      </c>
      <c r="S121" s="7" t="str">
        <f t="shared" ca="1" si="24"/>
        <v/>
      </c>
      <c r="T121" s="7" t="str">
        <f t="shared" si="25"/>
        <v/>
      </c>
      <c r="U121" s="11" t="str">
        <f t="shared" si="26"/>
        <v/>
      </c>
      <c r="V121" s="11">
        <f t="shared" ca="1" si="27"/>
        <v>999999999</v>
      </c>
    </row>
    <row r="122" spans="1:22" ht="38.1" customHeight="1" x14ac:dyDescent="0.25">
      <c r="A122" s="7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9"/>
      <c r="M122" s="8"/>
      <c r="N122" s="8"/>
      <c r="O122" s="9"/>
      <c r="P122" s="10" t="str">
        <f t="shared" ca="1" si="22"/>
        <v/>
      </c>
      <c r="Q122" s="10" t="str">
        <f t="shared" si="28"/>
        <v/>
      </c>
      <c r="R122" s="7" t="str">
        <f t="shared" si="23"/>
        <v/>
      </c>
      <c r="S122" s="7" t="str">
        <f t="shared" ca="1" si="24"/>
        <v/>
      </c>
      <c r="T122" s="7" t="str">
        <f t="shared" si="25"/>
        <v/>
      </c>
      <c r="U122" s="11" t="str">
        <f t="shared" si="26"/>
        <v/>
      </c>
      <c r="V122" s="11">
        <f t="shared" ca="1" si="27"/>
        <v>999999999</v>
      </c>
    </row>
    <row r="123" spans="1:22" ht="38.1" customHeight="1" x14ac:dyDescent="0.25">
      <c r="A123" s="7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9"/>
      <c r="M123" s="8"/>
      <c r="N123" s="8"/>
      <c r="O123" s="9"/>
      <c r="P123" s="10" t="str">
        <f t="shared" ca="1" si="22"/>
        <v/>
      </c>
      <c r="Q123" s="10" t="str">
        <f t="shared" si="28"/>
        <v/>
      </c>
      <c r="R123" s="7" t="str">
        <f t="shared" si="23"/>
        <v/>
      </c>
      <c r="S123" s="7" t="str">
        <f t="shared" ca="1" si="24"/>
        <v/>
      </c>
      <c r="T123" s="7" t="str">
        <f t="shared" si="25"/>
        <v/>
      </c>
      <c r="U123" s="11" t="str">
        <f t="shared" si="26"/>
        <v/>
      </c>
      <c r="V123" s="11">
        <f t="shared" ca="1" si="27"/>
        <v>999999999</v>
      </c>
    </row>
    <row r="124" spans="1:22" ht="38.1" customHeight="1" x14ac:dyDescent="0.25">
      <c r="A124" s="7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9"/>
      <c r="M124" s="8"/>
      <c r="N124" s="8"/>
      <c r="O124" s="9"/>
      <c r="P124" s="10" t="str">
        <f t="shared" ca="1" si="22"/>
        <v/>
      </c>
      <c r="Q124" s="10" t="str">
        <f t="shared" si="28"/>
        <v/>
      </c>
      <c r="R124" s="7" t="str">
        <f t="shared" si="23"/>
        <v/>
      </c>
      <c r="S124" s="7" t="str">
        <f t="shared" ca="1" si="24"/>
        <v/>
      </c>
      <c r="T124" s="7" t="str">
        <f t="shared" si="25"/>
        <v/>
      </c>
      <c r="U124" s="11" t="str">
        <f t="shared" si="26"/>
        <v/>
      </c>
      <c r="V124" s="11">
        <f t="shared" ca="1" si="27"/>
        <v>999999999</v>
      </c>
    </row>
    <row r="125" spans="1:22" ht="38.1" customHeight="1" x14ac:dyDescent="0.25">
      <c r="A125" s="7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9"/>
      <c r="M125" s="8"/>
      <c r="N125" s="8"/>
      <c r="O125" s="9"/>
      <c r="P125" s="10" t="str">
        <f t="shared" ca="1" si="22"/>
        <v/>
      </c>
      <c r="Q125" s="10" t="str">
        <f t="shared" si="28"/>
        <v/>
      </c>
      <c r="R125" s="7" t="str">
        <f t="shared" si="23"/>
        <v/>
      </c>
      <c r="S125" s="7" t="str">
        <f t="shared" ca="1" si="24"/>
        <v/>
      </c>
      <c r="T125" s="7" t="str">
        <f t="shared" si="25"/>
        <v/>
      </c>
      <c r="U125" s="11" t="str">
        <f t="shared" si="26"/>
        <v/>
      </c>
      <c r="V125" s="11">
        <f t="shared" ca="1" si="27"/>
        <v>999999999</v>
      </c>
    </row>
    <row r="126" spans="1:22" ht="38.1" customHeight="1" x14ac:dyDescent="0.25">
      <c r="A126" s="7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9"/>
      <c r="M126" s="8"/>
      <c r="N126" s="8"/>
      <c r="O126" s="9"/>
      <c r="P126" s="10" t="str">
        <f t="shared" ca="1" si="22"/>
        <v/>
      </c>
      <c r="Q126" s="10" t="str">
        <f t="shared" si="28"/>
        <v/>
      </c>
      <c r="R126" s="7" t="str">
        <f t="shared" si="23"/>
        <v/>
      </c>
      <c r="S126" s="7" t="str">
        <f t="shared" ca="1" si="24"/>
        <v/>
      </c>
      <c r="T126" s="7" t="str">
        <f t="shared" si="25"/>
        <v/>
      </c>
      <c r="U126" s="11" t="str">
        <f t="shared" si="26"/>
        <v/>
      </c>
      <c r="V126" s="11">
        <f t="shared" ca="1" si="27"/>
        <v>999999999</v>
      </c>
    </row>
    <row r="127" spans="1:22" ht="38.1" customHeight="1" x14ac:dyDescent="0.25">
      <c r="A127" s="7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9"/>
      <c r="M127" s="8"/>
      <c r="N127" s="8"/>
      <c r="O127" s="9"/>
      <c r="P127" s="10" t="str">
        <f t="shared" ca="1" si="22"/>
        <v/>
      </c>
      <c r="Q127" s="10" t="str">
        <f t="shared" si="28"/>
        <v/>
      </c>
      <c r="R127" s="7" t="str">
        <f t="shared" si="23"/>
        <v/>
      </c>
      <c r="S127" s="7" t="str">
        <f t="shared" ca="1" si="24"/>
        <v/>
      </c>
      <c r="T127" s="7" t="str">
        <f t="shared" si="25"/>
        <v/>
      </c>
      <c r="U127" s="11" t="str">
        <f t="shared" si="26"/>
        <v/>
      </c>
      <c r="V127" s="11">
        <f t="shared" ca="1" si="27"/>
        <v>999999999</v>
      </c>
    </row>
    <row r="128" spans="1:22" ht="38.1" customHeight="1" x14ac:dyDescent="0.25">
      <c r="A128" s="7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9"/>
      <c r="M128" s="8"/>
      <c r="N128" s="8"/>
      <c r="O128" s="9"/>
      <c r="P128" s="10" t="str">
        <f t="shared" ca="1" si="22"/>
        <v/>
      </c>
      <c r="Q128" s="10" t="str">
        <f t="shared" si="28"/>
        <v/>
      </c>
      <c r="R128" s="7" t="str">
        <f t="shared" si="23"/>
        <v/>
      </c>
      <c r="S128" s="7" t="str">
        <f t="shared" ca="1" si="24"/>
        <v/>
      </c>
      <c r="T128" s="7" t="str">
        <f t="shared" si="25"/>
        <v/>
      </c>
      <c r="U128" s="11" t="str">
        <f t="shared" si="26"/>
        <v/>
      </c>
      <c r="V128" s="11">
        <f t="shared" ca="1" si="27"/>
        <v>999999999</v>
      </c>
    </row>
    <row r="129" spans="1:22" ht="38.1" customHeight="1" x14ac:dyDescent="0.25">
      <c r="A129" s="7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9"/>
      <c r="M129" s="8"/>
      <c r="N129" s="8"/>
      <c r="O129" s="9"/>
      <c r="P129" s="10" t="str">
        <f t="shared" ca="1" si="22"/>
        <v/>
      </c>
      <c r="Q129" s="10" t="str">
        <f t="shared" si="28"/>
        <v/>
      </c>
      <c r="R129" s="7" t="str">
        <f t="shared" si="23"/>
        <v/>
      </c>
      <c r="S129" s="7" t="str">
        <f t="shared" ca="1" si="24"/>
        <v/>
      </c>
      <c r="T129" s="7" t="str">
        <f t="shared" si="25"/>
        <v/>
      </c>
      <c r="U129" s="11" t="str">
        <f t="shared" si="26"/>
        <v/>
      </c>
      <c r="V129" s="11">
        <f t="shared" ca="1" si="27"/>
        <v>999999999</v>
      </c>
    </row>
    <row r="130" spans="1:22" ht="38.1" customHeight="1" x14ac:dyDescent="0.25">
      <c r="A130" s="7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9"/>
      <c r="M130" s="8"/>
      <c r="N130" s="8"/>
      <c r="O130" s="9"/>
      <c r="P130" s="10" t="str">
        <f t="shared" ca="1" si="22"/>
        <v/>
      </c>
      <c r="Q130" s="10" t="str">
        <f t="shared" si="28"/>
        <v/>
      </c>
      <c r="R130" s="7" t="str">
        <f t="shared" si="23"/>
        <v/>
      </c>
      <c r="S130" s="7" t="str">
        <f t="shared" ca="1" si="24"/>
        <v/>
      </c>
      <c r="T130" s="7" t="str">
        <f t="shared" si="25"/>
        <v/>
      </c>
      <c r="U130" s="11" t="str">
        <f t="shared" si="26"/>
        <v/>
      </c>
      <c r="V130" s="11">
        <f t="shared" ca="1" si="27"/>
        <v>999999999</v>
      </c>
    </row>
    <row r="131" spans="1:22" ht="38.1" customHeight="1" x14ac:dyDescent="0.25">
      <c r="A131" s="7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9"/>
      <c r="M131" s="8"/>
      <c r="N131" s="8"/>
      <c r="O131" s="9"/>
      <c r="P131" s="10" t="str">
        <f t="shared" ca="1" si="22"/>
        <v/>
      </c>
      <c r="Q131" s="10" t="str">
        <f t="shared" si="28"/>
        <v/>
      </c>
      <c r="R131" s="7" t="str">
        <f t="shared" si="23"/>
        <v/>
      </c>
      <c r="S131" s="7" t="str">
        <f t="shared" ca="1" si="24"/>
        <v/>
      </c>
      <c r="T131" s="7" t="str">
        <f t="shared" si="25"/>
        <v/>
      </c>
      <c r="U131" s="11" t="str">
        <f t="shared" si="26"/>
        <v/>
      </c>
      <c r="V131" s="11">
        <f t="shared" ca="1" si="27"/>
        <v>999999999</v>
      </c>
    </row>
    <row r="132" spans="1:22" ht="38.1" customHeight="1" x14ac:dyDescent="0.25">
      <c r="A132" s="7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9"/>
      <c r="M132" s="8"/>
      <c r="N132" s="8"/>
      <c r="O132" s="9"/>
      <c r="P132" s="10" t="str">
        <f t="shared" ref="P132:P163" ca="1" si="29">IF(O132="","",O132-TODAY())</f>
        <v/>
      </c>
      <c r="Q132" s="10" t="str">
        <f t="shared" si="28"/>
        <v/>
      </c>
      <c r="R132" s="7" t="str">
        <f t="shared" ref="R132:R163" si="30">IF(B132="","",IF(AND(E132&gt;=4,F132&gt;=4),"Gestionar estrechamente",IF(AND(E132&gt;=4,F132&lt;4),"Mantener satisfechos",IF(AND(E132&lt;4,F132&gt;=4),"Mantener informados","Monitorear"))))</f>
        <v/>
      </c>
      <c r="S132" s="7" t="str">
        <f t="shared" ref="S132:S163" ca="1" si="31">IF(B132="","",IF(M132="Finalizado","Cerrado",IF(O132="","Sin fecha",IF(O132&lt;TODAY(),"Vencida",IF(O132&lt;=TODAY()+14,"Próxima","En plazo")))))</f>
        <v/>
      </c>
      <c r="T132" s="7" t="str">
        <f t="shared" ref="T132:T163" si="32">IF(B132="","",B132&amp;CHAR(10)&amp;D132&amp;CHAR(10)&amp;"Siguiente: "&amp;N132&amp;CHAR(10)&amp;"Prioridad: "&amp;Q132&amp;"/100")</f>
        <v/>
      </c>
      <c r="U132" s="11" t="str">
        <f t="shared" ref="U132:U163" si="33">IF(B132="","",Q132+ROW()/1000)</f>
        <v/>
      </c>
      <c r="V132" s="11">
        <f t="shared" ref="V132:V163" ca="1" si="34">IF(AND(B132&lt;&gt;"",M132&lt;&gt;"Finalizado",O132&lt;&gt;"",O132&lt;=TODAY()+14),O132+ROW()/100000,999999999)</f>
        <v>999999999</v>
      </c>
    </row>
    <row r="133" spans="1:22" ht="38.1" customHeight="1" x14ac:dyDescent="0.25">
      <c r="A133" s="7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9"/>
      <c r="M133" s="8"/>
      <c r="N133" s="8"/>
      <c r="O133" s="9"/>
      <c r="P133" s="10" t="str">
        <f t="shared" ca="1" si="29"/>
        <v/>
      </c>
      <c r="Q133" s="10" t="str">
        <f t="shared" si="28"/>
        <v/>
      </c>
      <c r="R133" s="7" t="str">
        <f t="shared" si="30"/>
        <v/>
      </c>
      <c r="S133" s="7" t="str">
        <f t="shared" ca="1" si="31"/>
        <v/>
      </c>
      <c r="T133" s="7" t="str">
        <f t="shared" si="32"/>
        <v/>
      </c>
      <c r="U133" s="11" t="str">
        <f t="shared" si="33"/>
        <v/>
      </c>
      <c r="V133" s="11">
        <f t="shared" ca="1" si="34"/>
        <v>999999999</v>
      </c>
    </row>
    <row r="134" spans="1:22" ht="38.1" customHeight="1" x14ac:dyDescent="0.25">
      <c r="A134" s="7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9"/>
      <c r="M134" s="8"/>
      <c r="N134" s="8"/>
      <c r="O134" s="9"/>
      <c r="P134" s="10" t="str">
        <f t="shared" ca="1" si="29"/>
        <v/>
      </c>
      <c r="Q134" s="10" t="str">
        <f t="shared" si="28"/>
        <v/>
      </c>
      <c r="R134" s="7" t="str">
        <f t="shared" si="30"/>
        <v/>
      </c>
      <c r="S134" s="7" t="str">
        <f t="shared" ca="1" si="31"/>
        <v/>
      </c>
      <c r="T134" s="7" t="str">
        <f t="shared" si="32"/>
        <v/>
      </c>
      <c r="U134" s="11" t="str">
        <f t="shared" si="33"/>
        <v/>
      </c>
      <c r="V134" s="11">
        <f t="shared" ca="1" si="34"/>
        <v>999999999</v>
      </c>
    </row>
    <row r="135" spans="1:22" ht="38.1" customHeight="1" x14ac:dyDescent="0.25">
      <c r="A135" s="7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9"/>
      <c r="M135" s="8"/>
      <c r="N135" s="8"/>
      <c r="O135" s="9"/>
      <c r="P135" s="10" t="str">
        <f t="shared" ca="1" si="29"/>
        <v/>
      </c>
      <c r="Q135" s="10" t="str">
        <f t="shared" si="28"/>
        <v/>
      </c>
      <c r="R135" s="7" t="str">
        <f t="shared" si="30"/>
        <v/>
      </c>
      <c r="S135" s="7" t="str">
        <f t="shared" ca="1" si="31"/>
        <v/>
      </c>
      <c r="T135" s="7" t="str">
        <f t="shared" si="32"/>
        <v/>
      </c>
      <c r="U135" s="11" t="str">
        <f t="shared" si="33"/>
        <v/>
      </c>
      <c r="V135" s="11">
        <f t="shared" ca="1" si="34"/>
        <v>999999999</v>
      </c>
    </row>
    <row r="136" spans="1:22" ht="38.1" customHeight="1" x14ac:dyDescent="0.25">
      <c r="A136" s="7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9"/>
      <c r="M136" s="8"/>
      <c r="N136" s="8"/>
      <c r="O136" s="9"/>
      <c r="P136" s="10" t="str">
        <f t="shared" ca="1" si="29"/>
        <v/>
      </c>
      <c r="Q136" s="10" t="str">
        <f t="shared" si="28"/>
        <v/>
      </c>
      <c r="R136" s="7" t="str">
        <f t="shared" si="30"/>
        <v/>
      </c>
      <c r="S136" s="7" t="str">
        <f t="shared" ca="1" si="31"/>
        <v/>
      </c>
      <c r="T136" s="7" t="str">
        <f t="shared" si="32"/>
        <v/>
      </c>
      <c r="U136" s="11" t="str">
        <f t="shared" si="33"/>
        <v/>
      </c>
      <c r="V136" s="11">
        <f t="shared" ca="1" si="34"/>
        <v>999999999</v>
      </c>
    </row>
    <row r="137" spans="1:22" ht="38.1" customHeight="1" x14ac:dyDescent="0.25">
      <c r="A137" s="7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9"/>
      <c r="M137" s="8"/>
      <c r="N137" s="8"/>
      <c r="O137" s="9"/>
      <c r="P137" s="10" t="str">
        <f t="shared" ca="1" si="29"/>
        <v/>
      </c>
      <c r="Q137" s="10" t="str">
        <f t="shared" si="28"/>
        <v/>
      </c>
      <c r="R137" s="7" t="str">
        <f t="shared" si="30"/>
        <v/>
      </c>
      <c r="S137" s="7" t="str">
        <f t="shared" ca="1" si="31"/>
        <v/>
      </c>
      <c r="T137" s="7" t="str">
        <f t="shared" si="32"/>
        <v/>
      </c>
      <c r="U137" s="11" t="str">
        <f t="shared" si="33"/>
        <v/>
      </c>
      <c r="V137" s="11">
        <f t="shared" ca="1" si="34"/>
        <v>999999999</v>
      </c>
    </row>
    <row r="138" spans="1:22" ht="38.1" customHeight="1" x14ac:dyDescent="0.25">
      <c r="A138" s="7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9"/>
      <c r="M138" s="8"/>
      <c r="N138" s="8"/>
      <c r="O138" s="9"/>
      <c r="P138" s="10" t="str">
        <f t="shared" ca="1" si="29"/>
        <v/>
      </c>
      <c r="Q138" s="10" t="str">
        <f t="shared" si="28"/>
        <v/>
      </c>
      <c r="R138" s="7" t="str">
        <f t="shared" si="30"/>
        <v/>
      </c>
      <c r="S138" s="7" t="str">
        <f t="shared" ca="1" si="31"/>
        <v/>
      </c>
      <c r="T138" s="7" t="str">
        <f t="shared" si="32"/>
        <v/>
      </c>
      <c r="U138" s="11" t="str">
        <f t="shared" si="33"/>
        <v/>
      </c>
      <c r="V138" s="11">
        <f t="shared" ca="1" si="34"/>
        <v>999999999</v>
      </c>
    </row>
    <row r="139" spans="1:22" ht="38.1" customHeight="1" x14ac:dyDescent="0.25">
      <c r="A139" s="7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9"/>
      <c r="M139" s="8"/>
      <c r="N139" s="8"/>
      <c r="O139" s="9"/>
      <c r="P139" s="10" t="str">
        <f t="shared" ca="1" si="29"/>
        <v/>
      </c>
      <c r="Q139" s="10" t="str">
        <f t="shared" si="28"/>
        <v/>
      </c>
      <c r="R139" s="7" t="str">
        <f t="shared" si="30"/>
        <v/>
      </c>
      <c r="S139" s="7" t="str">
        <f t="shared" ca="1" si="31"/>
        <v/>
      </c>
      <c r="T139" s="7" t="str">
        <f t="shared" si="32"/>
        <v/>
      </c>
      <c r="U139" s="11" t="str">
        <f t="shared" si="33"/>
        <v/>
      </c>
      <c r="V139" s="11">
        <f t="shared" ca="1" si="34"/>
        <v>999999999</v>
      </c>
    </row>
    <row r="140" spans="1:22" ht="38.1" customHeight="1" x14ac:dyDescent="0.25">
      <c r="A140" s="7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9"/>
      <c r="M140" s="8"/>
      <c r="N140" s="8"/>
      <c r="O140" s="9"/>
      <c r="P140" s="10" t="str">
        <f t="shared" ca="1" si="29"/>
        <v/>
      </c>
      <c r="Q140" s="10" t="str">
        <f t="shared" si="28"/>
        <v/>
      </c>
      <c r="R140" s="7" t="str">
        <f t="shared" si="30"/>
        <v/>
      </c>
      <c r="S140" s="7" t="str">
        <f t="shared" ca="1" si="31"/>
        <v/>
      </c>
      <c r="T140" s="7" t="str">
        <f t="shared" si="32"/>
        <v/>
      </c>
      <c r="U140" s="11" t="str">
        <f t="shared" si="33"/>
        <v/>
      </c>
      <c r="V140" s="11">
        <f t="shared" ca="1" si="34"/>
        <v>999999999</v>
      </c>
    </row>
    <row r="141" spans="1:22" ht="38.1" customHeight="1" x14ac:dyDescent="0.25">
      <c r="A141" s="7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9"/>
      <c r="M141" s="8"/>
      <c r="N141" s="8"/>
      <c r="O141" s="9"/>
      <c r="P141" s="10" t="str">
        <f t="shared" ca="1" si="29"/>
        <v/>
      </c>
      <c r="Q141" s="10" t="str">
        <f t="shared" si="28"/>
        <v/>
      </c>
      <c r="R141" s="7" t="str">
        <f t="shared" si="30"/>
        <v/>
      </c>
      <c r="S141" s="7" t="str">
        <f t="shared" ca="1" si="31"/>
        <v/>
      </c>
      <c r="T141" s="7" t="str">
        <f t="shared" si="32"/>
        <v/>
      </c>
      <c r="U141" s="11" t="str">
        <f t="shared" si="33"/>
        <v/>
      </c>
      <c r="V141" s="11">
        <f t="shared" ca="1" si="34"/>
        <v>999999999</v>
      </c>
    </row>
    <row r="142" spans="1:22" ht="38.1" customHeight="1" x14ac:dyDescent="0.25">
      <c r="A142" s="7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9"/>
      <c r="M142" s="8"/>
      <c r="N142" s="8"/>
      <c r="O142" s="9"/>
      <c r="P142" s="10" t="str">
        <f t="shared" ca="1" si="29"/>
        <v/>
      </c>
      <c r="Q142" s="10" t="str">
        <f t="shared" si="28"/>
        <v/>
      </c>
      <c r="R142" s="7" t="str">
        <f t="shared" si="30"/>
        <v/>
      </c>
      <c r="S142" s="7" t="str">
        <f t="shared" ca="1" si="31"/>
        <v/>
      </c>
      <c r="T142" s="7" t="str">
        <f t="shared" si="32"/>
        <v/>
      </c>
      <c r="U142" s="11" t="str">
        <f t="shared" si="33"/>
        <v/>
      </c>
      <c r="V142" s="11">
        <f t="shared" ca="1" si="34"/>
        <v>999999999</v>
      </c>
    </row>
    <row r="143" spans="1:22" ht="38.1" customHeight="1" x14ac:dyDescent="0.25">
      <c r="A143" s="7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9"/>
      <c r="M143" s="8"/>
      <c r="N143" s="8"/>
      <c r="O143" s="9"/>
      <c r="P143" s="10" t="str">
        <f t="shared" ca="1" si="29"/>
        <v/>
      </c>
      <c r="Q143" s="10" t="str">
        <f t="shared" si="28"/>
        <v/>
      </c>
      <c r="R143" s="7" t="str">
        <f t="shared" si="30"/>
        <v/>
      </c>
      <c r="S143" s="7" t="str">
        <f t="shared" ca="1" si="31"/>
        <v/>
      </c>
      <c r="T143" s="7" t="str">
        <f t="shared" si="32"/>
        <v/>
      </c>
      <c r="U143" s="11" t="str">
        <f t="shared" si="33"/>
        <v/>
      </c>
      <c r="V143" s="11">
        <f t="shared" ca="1" si="34"/>
        <v>999999999</v>
      </c>
    </row>
    <row r="144" spans="1:22" ht="38.1" customHeight="1" x14ac:dyDescent="0.25">
      <c r="A144" s="7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9"/>
      <c r="M144" s="8"/>
      <c r="N144" s="8"/>
      <c r="O144" s="9"/>
      <c r="P144" s="10" t="str">
        <f t="shared" ca="1" si="29"/>
        <v/>
      </c>
      <c r="Q144" s="10" t="str">
        <f t="shared" si="28"/>
        <v/>
      </c>
      <c r="R144" s="7" t="str">
        <f t="shared" si="30"/>
        <v/>
      </c>
      <c r="S144" s="7" t="str">
        <f t="shared" ca="1" si="31"/>
        <v/>
      </c>
      <c r="T144" s="7" t="str">
        <f t="shared" si="32"/>
        <v/>
      </c>
      <c r="U144" s="11" t="str">
        <f t="shared" si="33"/>
        <v/>
      </c>
      <c r="V144" s="11">
        <f t="shared" ca="1" si="34"/>
        <v>999999999</v>
      </c>
    </row>
    <row r="145" spans="1:22" ht="38.1" customHeight="1" x14ac:dyDescent="0.25">
      <c r="A145" s="7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9"/>
      <c r="M145" s="8"/>
      <c r="N145" s="8"/>
      <c r="O145" s="9"/>
      <c r="P145" s="10" t="str">
        <f t="shared" ca="1" si="29"/>
        <v/>
      </c>
      <c r="Q145" s="10" t="str">
        <f t="shared" si="28"/>
        <v/>
      </c>
      <c r="R145" s="7" t="str">
        <f t="shared" si="30"/>
        <v/>
      </c>
      <c r="S145" s="7" t="str">
        <f t="shared" ca="1" si="31"/>
        <v/>
      </c>
      <c r="T145" s="7" t="str">
        <f t="shared" si="32"/>
        <v/>
      </c>
      <c r="U145" s="11" t="str">
        <f t="shared" si="33"/>
        <v/>
      </c>
      <c r="V145" s="11">
        <f t="shared" ca="1" si="34"/>
        <v>999999999</v>
      </c>
    </row>
    <row r="146" spans="1:22" ht="38.1" customHeight="1" x14ac:dyDescent="0.25">
      <c r="A146" s="7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9"/>
      <c r="M146" s="8"/>
      <c r="N146" s="8"/>
      <c r="O146" s="9"/>
      <c r="P146" s="10" t="str">
        <f t="shared" ca="1" si="29"/>
        <v/>
      </c>
      <c r="Q146" s="10" t="str">
        <f t="shared" si="28"/>
        <v/>
      </c>
      <c r="R146" s="7" t="str">
        <f t="shared" si="30"/>
        <v/>
      </c>
      <c r="S146" s="7" t="str">
        <f t="shared" ca="1" si="31"/>
        <v/>
      </c>
      <c r="T146" s="7" t="str">
        <f t="shared" si="32"/>
        <v/>
      </c>
      <c r="U146" s="11" t="str">
        <f t="shared" si="33"/>
        <v/>
      </c>
      <c r="V146" s="11">
        <f t="shared" ca="1" si="34"/>
        <v>999999999</v>
      </c>
    </row>
    <row r="147" spans="1:22" ht="38.1" customHeight="1" x14ac:dyDescent="0.25">
      <c r="A147" s="7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9"/>
      <c r="M147" s="8"/>
      <c r="N147" s="8"/>
      <c r="O147" s="9"/>
      <c r="P147" s="10" t="str">
        <f t="shared" ca="1" si="29"/>
        <v/>
      </c>
      <c r="Q147" s="10" t="str">
        <f t="shared" si="28"/>
        <v/>
      </c>
      <c r="R147" s="7" t="str">
        <f t="shared" si="30"/>
        <v/>
      </c>
      <c r="S147" s="7" t="str">
        <f t="shared" ca="1" si="31"/>
        <v/>
      </c>
      <c r="T147" s="7" t="str">
        <f t="shared" si="32"/>
        <v/>
      </c>
      <c r="U147" s="11" t="str">
        <f t="shared" si="33"/>
        <v/>
      </c>
      <c r="V147" s="11">
        <f t="shared" ca="1" si="34"/>
        <v>999999999</v>
      </c>
    </row>
    <row r="148" spans="1:22" ht="38.1" customHeight="1" x14ac:dyDescent="0.25">
      <c r="A148" s="7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9"/>
      <c r="M148" s="8"/>
      <c r="N148" s="8"/>
      <c r="O148" s="9"/>
      <c r="P148" s="10" t="str">
        <f t="shared" ca="1" si="29"/>
        <v/>
      </c>
      <c r="Q148" s="10" t="str">
        <f t="shared" ref="Q148:Q179" si="35">IF(B148="","",ROUND((E148*0.35+F148*0.25+H148*0.2+IF(G148="Promotor",5,IF(G148="Neutral",3,1))*0.2)/5*100,0))</f>
        <v/>
      </c>
      <c r="R148" s="7" t="str">
        <f t="shared" si="30"/>
        <v/>
      </c>
      <c r="S148" s="7" t="str">
        <f t="shared" ca="1" si="31"/>
        <v/>
      </c>
      <c r="T148" s="7" t="str">
        <f t="shared" si="32"/>
        <v/>
      </c>
      <c r="U148" s="11" t="str">
        <f t="shared" si="33"/>
        <v/>
      </c>
      <c r="V148" s="11">
        <f t="shared" ca="1" si="34"/>
        <v>999999999</v>
      </c>
    </row>
    <row r="149" spans="1:22" ht="38.1" customHeight="1" x14ac:dyDescent="0.25">
      <c r="A149" s="7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9"/>
      <c r="M149" s="8"/>
      <c r="N149" s="8"/>
      <c r="O149" s="9"/>
      <c r="P149" s="10" t="str">
        <f t="shared" ca="1" si="29"/>
        <v/>
      </c>
      <c r="Q149" s="10" t="str">
        <f t="shared" si="35"/>
        <v/>
      </c>
      <c r="R149" s="7" t="str">
        <f t="shared" si="30"/>
        <v/>
      </c>
      <c r="S149" s="7" t="str">
        <f t="shared" ca="1" si="31"/>
        <v/>
      </c>
      <c r="T149" s="7" t="str">
        <f t="shared" si="32"/>
        <v/>
      </c>
      <c r="U149" s="11" t="str">
        <f t="shared" si="33"/>
        <v/>
      </c>
      <c r="V149" s="11">
        <f t="shared" ca="1" si="34"/>
        <v>999999999</v>
      </c>
    </row>
    <row r="150" spans="1:22" ht="38.1" customHeight="1" x14ac:dyDescent="0.25">
      <c r="A150" s="7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9"/>
      <c r="M150" s="8"/>
      <c r="N150" s="8"/>
      <c r="O150" s="9"/>
      <c r="P150" s="10" t="str">
        <f t="shared" ca="1" si="29"/>
        <v/>
      </c>
      <c r="Q150" s="10" t="str">
        <f t="shared" si="35"/>
        <v/>
      </c>
      <c r="R150" s="7" t="str">
        <f t="shared" si="30"/>
        <v/>
      </c>
      <c r="S150" s="7" t="str">
        <f t="shared" ca="1" si="31"/>
        <v/>
      </c>
      <c r="T150" s="7" t="str">
        <f t="shared" si="32"/>
        <v/>
      </c>
      <c r="U150" s="11" t="str">
        <f t="shared" si="33"/>
        <v/>
      </c>
      <c r="V150" s="11">
        <f t="shared" ca="1" si="34"/>
        <v>999999999</v>
      </c>
    </row>
    <row r="151" spans="1:22" ht="38.1" customHeight="1" x14ac:dyDescent="0.25">
      <c r="A151" s="7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9"/>
      <c r="M151" s="8"/>
      <c r="N151" s="8"/>
      <c r="O151" s="9"/>
      <c r="P151" s="10" t="str">
        <f t="shared" ca="1" si="29"/>
        <v/>
      </c>
      <c r="Q151" s="10" t="str">
        <f t="shared" si="35"/>
        <v/>
      </c>
      <c r="R151" s="7" t="str">
        <f t="shared" si="30"/>
        <v/>
      </c>
      <c r="S151" s="7" t="str">
        <f t="shared" ca="1" si="31"/>
        <v/>
      </c>
      <c r="T151" s="7" t="str">
        <f t="shared" si="32"/>
        <v/>
      </c>
      <c r="U151" s="11" t="str">
        <f t="shared" si="33"/>
        <v/>
      </c>
      <c r="V151" s="11">
        <f t="shared" ca="1" si="34"/>
        <v>999999999</v>
      </c>
    </row>
    <row r="152" spans="1:22" ht="38.1" customHeight="1" x14ac:dyDescent="0.25">
      <c r="A152" s="7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9"/>
      <c r="M152" s="8"/>
      <c r="N152" s="8"/>
      <c r="O152" s="9"/>
      <c r="P152" s="10" t="str">
        <f t="shared" ca="1" si="29"/>
        <v/>
      </c>
      <c r="Q152" s="10" t="str">
        <f t="shared" si="35"/>
        <v/>
      </c>
      <c r="R152" s="7" t="str">
        <f t="shared" si="30"/>
        <v/>
      </c>
      <c r="S152" s="7" t="str">
        <f t="shared" ca="1" si="31"/>
        <v/>
      </c>
      <c r="T152" s="7" t="str">
        <f t="shared" si="32"/>
        <v/>
      </c>
      <c r="U152" s="11" t="str">
        <f t="shared" si="33"/>
        <v/>
      </c>
      <c r="V152" s="11">
        <f t="shared" ca="1" si="34"/>
        <v>999999999</v>
      </c>
    </row>
    <row r="153" spans="1:22" ht="38.1" customHeight="1" x14ac:dyDescent="0.25">
      <c r="A153" s="7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9"/>
      <c r="M153" s="8"/>
      <c r="N153" s="8"/>
      <c r="O153" s="9"/>
      <c r="P153" s="10" t="str">
        <f t="shared" ca="1" si="29"/>
        <v/>
      </c>
      <c r="Q153" s="10" t="str">
        <f t="shared" si="35"/>
        <v/>
      </c>
      <c r="R153" s="7" t="str">
        <f t="shared" si="30"/>
        <v/>
      </c>
      <c r="S153" s="7" t="str">
        <f t="shared" ca="1" si="31"/>
        <v/>
      </c>
      <c r="T153" s="7" t="str">
        <f t="shared" si="32"/>
        <v/>
      </c>
      <c r="U153" s="11" t="str">
        <f t="shared" si="33"/>
        <v/>
      </c>
      <c r="V153" s="11">
        <f t="shared" ca="1" si="34"/>
        <v>999999999</v>
      </c>
    </row>
    <row r="154" spans="1:22" ht="38.1" customHeight="1" x14ac:dyDescent="0.25">
      <c r="A154" s="7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9"/>
      <c r="M154" s="8"/>
      <c r="N154" s="8"/>
      <c r="O154" s="9"/>
      <c r="P154" s="10" t="str">
        <f t="shared" ca="1" si="29"/>
        <v/>
      </c>
      <c r="Q154" s="10" t="str">
        <f t="shared" si="35"/>
        <v/>
      </c>
      <c r="R154" s="7" t="str">
        <f t="shared" si="30"/>
        <v/>
      </c>
      <c r="S154" s="7" t="str">
        <f t="shared" ca="1" si="31"/>
        <v/>
      </c>
      <c r="T154" s="7" t="str">
        <f t="shared" si="32"/>
        <v/>
      </c>
      <c r="U154" s="11" t="str">
        <f t="shared" si="33"/>
        <v/>
      </c>
      <c r="V154" s="11">
        <f t="shared" ca="1" si="34"/>
        <v>999999999</v>
      </c>
    </row>
    <row r="155" spans="1:22" ht="38.1" customHeight="1" x14ac:dyDescent="0.25">
      <c r="A155" s="7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9"/>
      <c r="M155" s="8"/>
      <c r="N155" s="8"/>
      <c r="O155" s="9"/>
      <c r="P155" s="10" t="str">
        <f t="shared" ca="1" si="29"/>
        <v/>
      </c>
      <c r="Q155" s="10" t="str">
        <f t="shared" si="35"/>
        <v/>
      </c>
      <c r="R155" s="7" t="str">
        <f t="shared" si="30"/>
        <v/>
      </c>
      <c r="S155" s="7" t="str">
        <f t="shared" ca="1" si="31"/>
        <v/>
      </c>
      <c r="T155" s="7" t="str">
        <f t="shared" si="32"/>
        <v/>
      </c>
      <c r="U155" s="11" t="str">
        <f t="shared" si="33"/>
        <v/>
      </c>
      <c r="V155" s="11">
        <f t="shared" ca="1" si="34"/>
        <v>999999999</v>
      </c>
    </row>
    <row r="156" spans="1:22" ht="38.1" customHeight="1" x14ac:dyDescent="0.25">
      <c r="A156" s="7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9"/>
      <c r="M156" s="8"/>
      <c r="N156" s="8"/>
      <c r="O156" s="9"/>
      <c r="P156" s="10" t="str">
        <f t="shared" ca="1" si="29"/>
        <v/>
      </c>
      <c r="Q156" s="10" t="str">
        <f t="shared" si="35"/>
        <v/>
      </c>
      <c r="R156" s="7" t="str">
        <f t="shared" si="30"/>
        <v/>
      </c>
      <c r="S156" s="7" t="str">
        <f t="shared" ca="1" si="31"/>
        <v/>
      </c>
      <c r="T156" s="7" t="str">
        <f t="shared" si="32"/>
        <v/>
      </c>
      <c r="U156" s="11" t="str">
        <f t="shared" si="33"/>
        <v/>
      </c>
      <c r="V156" s="11">
        <f t="shared" ca="1" si="34"/>
        <v>999999999</v>
      </c>
    </row>
    <row r="157" spans="1:22" ht="38.1" customHeight="1" x14ac:dyDescent="0.25">
      <c r="A157" s="7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9"/>
      <c r="M157" s="8"/>
      <c r="N157" s="8"/>
      <c r="O157" s="9"/>
      <c r="P157" s="10" t="str">
        <f t="shared" ca="1" si="29"/>
        <v/>
      </c>
      <c r="Q157" s="10" t="str">
        <f t="shared" si="35"/>
        <v/>
      </c>
      <c r="R157" s="7" t="str">
        <f t="shared" si="30"/>
        <v/>
      </c>
      <c r="S157" s="7" t="str">
        <f t="shared" ca="1" si="31"/>
        <v/>
      </c>
      <c r="T157" s="7" t="str">
        <f t="shared" si="32"/>
        <v/>
      </c>
      <c r="U157" s="11" t="str">
        <f t="shared" si="33"/>
        <v/>
      </c>
      <c r="V157" s="11">
        <f t="shared" ca="1" si="34"/>
        <v>999999999</v>
      </c>
    </row>
    <row r="158" spans="1:22" ht="38.1" customHeight="1" x14ac:dyDescent="0.25">
      <c r="A158" s="7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9"/>
      <c r="M158" s="8"/>
      <c r="N158" s="8"/>
      <c r="O158" s="9"/>
      <c r="P158" s="10" t="str">
        <f t="shared" ca="1" si="29"/>
        <v/>
      </c>
      <c r="Q158" s="10" t="str">
        <f t="shared" si="35"/>
        <v/>
      </c>
      <c r="R158" s="7" t="str">
        <f t="shared" si="30"/>
        <v/>
      </c>
      <c r="S158" s="7" t="str">
        <f t="shared" ca="1" si="31"/>
        <v/>
      </c>
      <c r="T158" s="7" t="str">
        <f t="shared" si="32"/>
        <v/>
      </c>
      <c r="U158" s="11" t="str">
        <f t="shared" si="33"/>
        <v/>
      </c>
      <c r="V158" s="11">
        <f t="shared" ca="1" si="34"/>
        <v>999999999</v>
      </c>
    </row>
    <row r="159" spans="1:22" ht="38.1" customHeight="1" x14ac:dyDescent="0.25">
      <c r="A159" s="7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9"/>
      <c r="M159" s="8"/>
      <c r="N159" s="8"/>
      <c r="O159" s="9"/>
      <c r="P159" s="10" t="str">
        <f t="shared" ca="1" si="29"/>
        <v/>
      </c>
      <c r="Q159" s="10" t="str">
        <f t="shared" si="35"/>
        <v/>
      </c>
      <c r="R159" s="7" t="str">
        <f t="shared" si="30"/>
        <v/>
      </c>
      <c r="S159" s="7" t="str">
        <f t="shared" ca="1" si="31"/>
        <v/>
      </c>
      <c r="T159" s="7" t="str">
        <f t="shared" si="32"/>
        <v/>
      </c>
      <c r="U159" s="11" t="str">
        <f t="shared" si="33"/>
        <v/>
      </c>
      <c r="V159" s="11">
        <f t="shared" ca="1" si="34"/>
        <v>999999999</v>
      </c>
    </row>
    <row r="160" spans="1:22" ht="38.1" customHeight="1" x14ac:dyDescent="0.25">
      <c r="A160" s="7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9"/>
      <c r="M160" s="8"/>
      <c r="N160" s="8"/>
      <c r="O160" s="9"/>
      <c r="P160" s="10" t="str">
        <f t="shared" ca="1" si="29"/>
        <v/>
      </c>
      <c r="Q160" s="10" t="str">
        <f t="shared" si="35"/>
        <v/>
      </c>
      <c r="R160" s="7" t="str">
        <f t="shared" si="30"/>
        <v/>
      </c>
      <c r="S160" s="7" t="str">
        <f t="shared" ca="1" si="31"/>
        <v/>
      </c>
      <c r="T160" s="7" t="str">
        <f t="shared" si="32"/>
        <v/>
      </c>
      <c r="U160" s="11" t="str">
        <f t="shared" si="33"/>
        <v/>
      </c>
      <c r="V160" s="11">
        <f t="shared" ca="1" si="34"/>
        <v>999999999</v>
      </c>
    </row>
    <row r="161" spans="1:22" ht="38.1" customHeight="1" x14ac:dyDescent="0.25">
      <c r="A161" s="7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9"/>
      <c r="M161" s="8"/>
      <c r="N161" s="8"/>
      <c r="O161" s="9"/>
      <c r="P161" s="10" t="str">
        <f t="shared" ca="1" si="29"/>
        <v/>
      </c>
      <c r="Q161" s="10" t="str">
        <f t="shared" si="35"/>
        <v/>
      </c>
      <c r="R161" s="7" t="str">
        <f t="shared" si="30"/>
        <v/>
      </c>
      <c r="S161" s="7" t="str">
        <f t="shared" ca="1" si="31"/>
        <v/>
      </c>
      <c r="T161" s="7" t="str">
        <f t="shared" si="32"/>
        <v/>
      </c>
      <c r="U161" s="11" t="str">
        <f t="shared" si="33"/>
        <v/>
      </c>
      <c r="V161" s="11">
        <f t="shared" ca="1" si="34"/>
        <v>999999999</v>
      </c>
    </row>
    <row r="162" spans="1:22" ht="38.1" customHeight="1" x14ac:dyDescent="0.25">
      <c r="A162" s="7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9"/>
      <c r="M162" s="8"/>
      <c r="N162" s="8"/>
      <c r="O162" s="9"/>
      <c r="P162" s="10" t="str">
        <f t="shared" ca="1" si="29"/>
        <v/>
      </c>
      <c r="Q162" s="10" t="str">
        <f t="shared" si="35"/>
        <v/>
      </c>
      <c r="R162" s="7" t="str">
        <f t="shared" si="30"/>
        <v/>
      </c>
      <c r="S162" s="7" t="str">
        <f t="shared" ca="1" si="31"/>
        <v/>
      </c>
      <c r="T162" s="7" t="str">
        <f t="shared" si="32"/>
        <v/>
      </c>
      <c r="U162" s="11" t="str">
        <f t="shared" si="33"/>
        <v/>
      </c>
      <c r="V162" s="11">
        <f t="shared" ca="1" si="34"/>
        <v>999999999</v>
      </c>
    </row>
    <row r="163" spans="1:22" ht="38.1" customHeight="1" x14ac:dyDescent="0.25">
      <c r="A163" s="7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9"/>
      <c r="M163" s="8"/>
      <c r="N163" s="8"/>
      <c r="O163" s="9"/>
      <c r="P163" s="10" t="str">
        <f t="shared" ca="1" si="29"/>
        <v/>
      </c>
      <c r="Q163" s="10" t="str">
        <f t="shared" si="35"/>
        <v/>
      </c>
      <c r="R163" s="7" t="str">
        <f t="shared" si="30"/>
        <v/>
      </c>
      <c r="S163" s="7" t="str">
        <f t="shared" ca="1" si="31"/>
        <v/>
      </c>
      <c r="T163" s="7" t="str">
        <f t="shared" si="32"/>
        <v/>
      </c>
      <c r="U163" s="11" t="str">
        <f t="shared" si="33"/>
        <v/>
      </c>
      <c r="V163" s="11">
        <f t="shared" ca="1" si="34"/>
        <v>999999999</v>
      </c>
    </row>
    <row r="164" spans="1:22" ht="38.1" customHeight="1" x14ac:dyDescent="0.25">
      <c r="A164" s="7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9"/>
      <c r="M164" s="8"/>
      <c r="N164" s="8"/>
      <c r="O164" s="9"/>
      <c r="P164" s="10" t="str">
        <f t="shared" ref="P164:P195" ca="1" si="36">IF(O164="","",O164-TODAY())</f>
        <v/>
      </c>
      <c r="Q164" s="10" t="str">
        <f t="shared" si="35"/>
        <v/>
      </c>
      <c r="R164" s="7" t="str">
        <f t="shared" ref="R164:R200" si="37">IF(B164="","",IF(AND(E164&gt;=4,F164&gt;=4),"Gestionar estrechamente",IF(AND(E164&gt;=4,F164&lt;4),"Mantener satisfechos",IF(AND(E164&lt;4,F164&gt;=4),"Mantener informados","Monitorear"))))</f>
        <v/>
      </c>
      <c r="S164" s="7" t="str">
        <f t="shared" ref="S164:S200" ca="1" si="38">IF(B164="","",IF(M164="Finalizado","Cerrado",IF(O164="","Sin fecha",IF(O164&lt;TODAY(),"Vencida",IF(O164&lt;=TODAY()+14,"Próxima","En plazo")))))</f>
        <v/>
      </c>
      <c r="T164" s="7" t="str">
        <f t="shared" ref="T164:T200" si="39">IF(B164="","",B164&amp;CHAR(10)&amp;D164&amp;CHAR(10)&amp;"Siguiente: "&amp;N164&amp;CHAR(10)&amp;"Prioridad: "&amp;Q164&amp;"/100")</f>
        <v/>
      </c>
      <c r="U164" s="11" t="str">
        <f t="shared" ref="U164:U200" si="40">IF(B164="","",Q164+ROW()/1000)</f>
        <v/>
      </c>
      <c r="V164" s="11">
        <f t="shared" ref="V164:V200" ca="1" si="41">IF(AND(B164&lt;&gt;"",M164&lt;&gt;"Finalizado",O164&lt;&gt;"",O164&lt;=TODAY()+14),O164+ROW()/100000,999999999)</f>
        <v>999999999</v>
      </c>
    </row>
    <row r="165" spans="1:22" ht="38.1" customHeight="1" x14ac:dyDescent="0.25">
      <c r="A165" s="7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9"/>
      <c r="M165" s="8"/>
      <c r="N165" s="8"/>
      <c r="O165" s="9"/>
      <c r="P165" s="10" t="str">
        <f t="shared" ca="1" si="36"/>
        <v/>
      </c>
      <c r="Q165" s="10" t="str">
        <f t="shared" si="35"/>
        <v/>
      </c>
      <c r="R165" s="7" t="str">
        <f t="shared" si="37"/>
        <v/>
      </c>
      <c r="S165" s="7" t="str">
        <f t="shared" ca="1" si="38"/>
        <v/>
      </c>
      <c r="T165" s="7" t="str">
        <f t="shared" si="39"/>
        <v/>
      </c>
      <c r="U165" s="11" t="str">
        <f t="shared" si="40"/>
        <v/>
      </c>
      <c r="V165" s="11">
        <f t="shared" ca="1" si="41"/>
        <v>999999999</v>
      </c>
    </row>
    <row r="166" spans="1:22" ht="38.1" customHeight="1" x14ac:dyDescent="0.25">
      <c r="A166" s="7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9"/>
      <c r="M166" s="8"/>
      <c r="N166" s="8"/>
      <c r="O166" s="9"/>
      <c r="P166" s="10" t="str">
        <f t="shared" ca="1" si="36"/>
        <v/>
      </c>
      <c r="Q166" s="10" t="str">
        <f t="shared" si="35"/>
        <v/>
      </c>
      <c r="R166" s="7" t="str">
        <f t="shared" si="37"/>
        <v/>
      </c>
      <c r="S166" s="7" t="str">
        <f t="shared" ca="1" si="38"/>
        <v/>
      </c>
      <c r="T166" s="7" t="str">
        <f t="shared" si="39"/>
        <v/>
      </c>
      <c r="U166" s="11" t="str">
        <f t="shared" si="40"/>
        <v/>
      </c>
      <c r="V166" s="11">
        <f t="shared" ca="1" si="41"/>
        <v>999999999</v>
      </c>
    </row>
    <row r="167" spans="1:22" ht="38.1" customHeight="1" x14ac:dyDescent="0.25">
      <c r="A167" s="7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9"/>
      <c r="M167" s="8"/>
      <c r="N167" s="8"/>
      <c r="O167" s="9"/>
      <c r="P167" s="10" t="str">
        <f t="shared" ca="1" si="36"/>
        <v/>
      </c>
      <c r="Q167" s="10" t="str">
        <f t="shared" si="35"/>
        <v/>
      </c>
      <c r="R167" s="7" t="str">
        <f t="shared" si="37"/>
        <v/>
      </c>
      <c r="S167" s="7" t="str">
        <f t="shared" ca="1" si="38"/>
        <v/>
      </c>
      <c r="T167" s="7" t="str">
        <f t="shared" si="39"/>
        <v/>
      </c>
      <c r="U167" s="11" t="str">
        <f t="shared" si="40"/>
        <v/>
      </c>
      <c r="V167" s="11">
        <f t="shared" ca="1" si="41"/>
        <v>999999999</v>
      </c>
    </row>
    <row r="168" spans="1:22" ht="38.1" customHeight="1" x14ac:dyDescent="0.25">
      <c r="A168" s="7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9"/>
      <c r="M168" s="8"/>
      <c r="N168" s="8"/>
      <c r="O168" s="9"/>
      <c r="P168" s="10" t="str">
        <f t="shared" ca="1" si="36"/>
        <v/>
      </c>
      <c r="Q168" s="10" t="str">
        <f t="shared" si="35"/>
        <v/>
      </c>
      <c r="R168" s="7" t="str">
        <f t="shared" si="37"/>
        <v/>
      </c>
      <c r="S168" s="7" t="str">
        <f t="shared" ca="1" si="38"/>
        <v/>
      </c>
      <c r="T168" s="7" t="str">
        <f t="shared" si="39"/>
        <v/>
      </c>
      <c r="U168" s="11" t="str">
        <f t="shared" si="40"/>
        <v/>
      </c>
      <c r="V168" s="11">
        <f t="shared" ca="1" si="41"/>
        <v>999999999</v>
      </c>
    </row>
    <row r="169" spans="1:22" ht="38.1" customHeight="1" x14ac:dyDescent="0.25">
      <c r="A169" s="7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9"/>
      <c r="M169" s="8"/>
      <c r="N169" s="8"/>
      <c r="O169" s="9"/>
      <c r="P169" s="10" t="str">
        <f t="shared" ca="1" si="36"/>
        <v/>
      </c>
      <c r="Q169" s="10" t="str">
        <f t="shared" si="35"/>
        <v/>
      </c>
      <c r="R169" s="7" t="str">
        <f t="shared" si="37"/>
        <v/>
      </c>
      <c r="S169" s="7" t="str">
        <f t="shared" ca="1" si="38"/>
        <v/>
      </c>
      <c r="T169" s="7" t="str">
        <f t="shared" si="39"/>
        <v/>
      </c>
      <c r="U169" s="11" t="str">
        <f t="shared" si="40"/>
        <v/>
      </c>
      <c r="V169" s="11">
        <f t="shared" ca="1" si="41"/>
        <v>999999999</v>
      </c>
    </row>
    <row r="170" spans="1:22" ht="38.1" customHeight="1" x14ac:dyDescent="0.25">
      <c r="A170" s="7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9"/>
      <c r="M170" s="8"/>
      <c r="N170" s="8"/>
      <c r="O170" s="9"/>
      <c r="P170" s="10" t="str">
        <f t="shared" ca="1" si="36"/>
        <v/>
      </c>
      <c r="Q170" s="10" t="str">
        <f t="shared" si="35"/>
        <v/>
      </c>
      <c r="R170" s="7" t="str">
        <f t="shared" si="37"/>
        <v/>
      </c>
      <c r="S170" s="7" t="str">
        <f t="shared" ca="1" si="38"/>
        <v/>
      </c>
      <c r="T170" s="7" t="str">
        <f t="shared" si="39"/>
        <v/>
      </c>
      <c r="U170" s="11" t="str">
        <f t="shared" si="40"/>
        <v/>
      </c>
      <c r="V170" s="11">
        <f t="shared" ca="1" si="41"/>
        <v>999999999</v>
      </c>
    </row>
    <row r="171" spans="1:22" ht="38.1" customHeight="1" x14ac:dyDescent="0.25">
      <c r="A171" s="7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9"/>
      <c r="M171" s="8"/>
      <c r="N171" s="8"/>
      <c r="O171" s="9"/>
      <c r="P171" s="10" t="str">
        <f t="shared" ca="1" si="36"/>
        <v/>
      </c>
      <c r="Q171" s="10" t="str">
        <f t="shared" si="35"/>
        <v/>
      </c>
      <c r="R171" s="7" t="str">
        <f t="shared" si="37"/>
        <v/>
      </c>
      <c r="S171" s="7" t="str">
        <f t="shared" ca="1" si="38"/>
        <v/>
      </c>
      <c r="T171" s="7" t="str">
        <f t="shared" si="39"/>
        <v/>
      </c>
      <c r="U171" s="11" t="str">
        <f t="shared" si="40"/>
        <v/>
      </c>
      <c r="V171" s="11">
        <f t="shared" ca="1" si="41"/>
        <v>999999999</v>
      </c>
    </row>
    <row r="172" spans="1:22" ht="38.1" customHeight="1" x14ac:dyDescent="0.25">
      <c r="A172" s="7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9"/>
      <c r="M172" s="8"/>
      <c r="N172" s="8"/>
      <c r="O172" s="9"/>
      <c r="P172" s="10" t="str">
        <f t="shared" ca="1" si="36"/>
        <v/>
      </c>
      <c r="Q172" s="10" t="str">
        <f t="shared" si="35"/>
        <v/>
      </c>
      <c r="R172" s="7" t="str">
        <f t="shared" si="37"/>
        <v/>
      </c>
      <c r="S172" s="7" t="str">
        <f t="shared" ca="1" si="38"/>
        <v/>
      </c>
      <c r="T172" s="7" t="str">
        <f t="shared" si="39"/>
        <v/>
      </c>
      <c r="U172" s="11" t="str">
        <f t="shared" si="40"/>
        <v/>
      </c>
      <c r="V172" s="11">
        <f t="shared" ca="1" si="41"/>
        <v>999999999</v>
      </c>
    </row>
    <row r="173" spans="1:22" ht="38.1" customHeight="1" x14ac:dyDescent="0.25">
      <c r="A173" s="7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9"/>
      <c r="M173" s="8"/>
      <c r="N173" s="8"/>
      <c r="O173" s="9"/>
      <c r="P173" s="10" t="str">
        <f t="shared" ca="1" si="36"/>
        <v/>
      </c>
      <c r="Q173" s="10" t="str">
        <f t="shared" si="35"/>
        <v/>
      </c>
      <c r="R173" s="7" t="str">
        <f t="shared" si="37"/>
        <v/>
      </c>
      <c r="S173" s="7" t="str">
        <f t="shared" ca="1" si="38"/>
        <v/>
      </c>
      <c r="T173" s="7" t="str">
        <f t="shared" si="39"/>
        <v/>
      </c>
      <c r="U173" s="11" t="str">
        <f t="shared" si="40"/>
        <v/>
      </c>
      <c r="V173" s="11">
        <f t="shared" ca="1" si="41"/>
        <v>999999999</v>
      </c>
    </row>
    <row r="174" spans="1:22" ht="38.1" customHeight="1" x14ac:dyDescent="0.25">
      <c r="A174" s="7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9"/>
      <c r="M174" s="8"/>
      <c r="N174" s="8"/>
      <c r="O174" s="9"/>
      <c r="P174" s="10" t="str">
        <f t="shared" ca="1" si="36"/>
        <v/>
      </c>
      <c r="Q174" s="10" t="str">
        <f t="shared" si="35"/>
        <v/>
      </c>
      <c r="R174" s="7" t="str">
        <f t="shared" si="37"/>
        <v/>
      </c>
      <c r="S174" s="7" t="str">
        <f t="shared" ca="1" si="38"/>
        <v/>
      </c>
      <c r="T174" s="7" t="str">
        <f t="shared" si="39"/>
        <v/>
      </c>
      <c r="U174" s="11" t="str">
        <f t="shared" si="40"/>
        <v/>
      </c>
      <c r="V174" s="11">
        <f t="shared" ca="1" si="41"/>
        <v>999999999</v>
      </c>
    </row>
    <row r="175" spans="1:22" ht="38.1" customHeight="1" x14ac:dyDescent="0.25">
      <c r="A175" s="7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9"/>
      <c r="M175" s="8"/>
      <c r="N175" s="8"/>
      <c r="O175" s="9"/>
      <c r="P175" s="10" t="str">
        <f t="shared" ca="1" si="36"/>
        <v/>
      </c>
      <c r="Q175" s="10" t="str">
        <f t="shared" si="35"/>
        <v/>
      </c>
      <c r="R175" s="7" t="str">
        <f t="shared" si="37"/>
        <v/>
      </c>
      <c r="S175" s="7" t="str">
        <f t="shared" ca="1" si="38"/>
        <v/>
      </c>
      <c r="T175" s="7" t="str">
        <f t="shared" si="39"/>
        <v/>
      </c>
      <c r="U175" s="11" t="str">
        <f t="shared" si="40"/>
        <v/>
      </c>
      <c r="V175" s="11">
        <f t="shared" ca="1" si="41"/>
        <v>999999999</v>
      </c>
    </row>
    <row r="176" spans="1:22" ht="38.1" customHeight="1" x14ac:dyDescent="0.25">
      <c r="A176" s="7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9"/>
      <c r="M176" s="8"/>
      <c r="N176" s="8"/>
      <c r="O176" s="9"/>
      <c r="P176" s="10" t="str">
        <f t="shared" ca="1" si="36"/>
        <v/>
      </c>
      <c r="Q176" s="10" t="str">
        <f t="shared" si="35"/>
        <v/>
      </c>
      <c r="R176" s="7" t="str">
        <f t="shared" si="37"/>
        <v/>
      </c>
      <c r="S176" s="7" t="str">
        <f t="shared" ca="1" si="38"/>
        <v/>
      </c>
      <c r="T176" s="7" t="str">
        <f t="shared" si="39"/>
        <v/>
      </c>
      <c r="U176" s="11" t="str">
        <f t="shared" si="40"/>
        <v/>
      </c>
      <c r="V176" s="11">
        <f t="shared" ca="1" si="41"/>
        <v>999999999</v>
      </c>
    </row>
    <row r="177" spans="1:22" ht="38.1" customHeight="1" x14ac:dyDescent="0.25">
      <c r="A177" s="7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9"/>
      <c r="M177" s="8"/>
      <c r="N177" s="8"/>
      <c r="O177" s="9"/>
      <c r="P177" s="10" t="str">
        <f t="shared" ca="1" si="36"/>
        <v/>
      </c>
      <c r="Q177" s="10" t="str">
        <f t="shared" si="35"/>
        <v/>
      </c>
      <c r="R177" s="7" t="str">
        <f t="shared" si="37"/>
        <v/>
      </c>
      <c r="S177" s="7" t="str">
        <f t="shared" ca="1" si="38"/>
        <v/>
      </c>
      <c r="T177" s="7" t="str">
        <f t="shared" si="39"/>
        <v/>
      </c>
      <c r="U177" s="11" t="str">
        <f t="shared" si="40"/>
        <v/>
      </c>
      <c r="V177" s="11">
        <f t="shared" ca="1" si="41"/>
        <v>999999999</v>
      </c>
    </row>
    <row r="178" spans="1:22" ht="38.1" customHeight="1" x14ac:dyDescent="0.25">
      <c r="A178" s="7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9"/>
      <c r="M178" s="8"/>
      <c r="N178" s="8"/>
      <c r="O178" s="9"/>
      <c r="P178" s="10" t="str">
        <f t="shared" ca="1" si="36"/>
        <v/>
      </c>
      <c r="Q178" s="10" t="str">
        <f t="shared" si="35"/>
        <v/>
      </c>
      <c r="R178" s="7" t="str">
        <f t="shared" si="37"/>
        <v/>
      </c>
      <c r="S178" s="7" t="str">
        <f t="shared" ca="1" si="38"/>
        <v/>
      </c>
      <c r="T178" s="7" t="str">
        <f t="shared" si="39"/>
        <v/>
      </c>
      <c r="U178" s="11" t="str">
        <f t="shared" si="40"/>
        <v/>
      </c>
      <c r="V178" s="11">
        <f t="shared" ca="1" si="41"/>
        <v>999999999</v>
      </c>
    </row>
    <row r="179" spans="1:22" ht="38.1" customHeight="1" x14ac:dyDescent="0.25">
      <c r="A179" s="7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9"/>
      <c r="M179" s="8"/>
      <c r="N179" s="8"/>
      <c r="O179" s="9"/>
      <c r="P179" s="10" t="str">
        <f t="shared" ca="1" si="36"/>
        <v/>
      </c>
      <c r="Q179" s="10" t="str">
        <f t="shared" si="35"/>
        <v/>
      </c>
      <c r="R179" s="7" t="str">
        <f t="shared" si="37"/>
        <v/>
      </c>
      <c r="S179" s="7" t="str">
        <f t="shared" ca="1" si="38"/>
        <v/>
      </c>
      <c r="T179" s="7" t="str">
        <f t="shared" si="39"/>
        <v/>
      </c>
      <c r="U179" s="11" t="str">
        <f t="shared" si="40"/>
        <v/>
      </c>
      <c r="V179" s="11">
        <f t="shared" ca="1" si="41"/>
        <v>999999999</v>
      </c>
    </row>
    <row r="180" spans="1:22" ht="38.1" customHeight="1" x14ac:dyDescent="0.25">
      <c r="A180" s="7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9"/>
      <c r="M180" s="8"/>
      <c r="N180" s="8"/>
      <c r="O180" s="9"/>
      <c r="P180" s="10" t="str">
        <f t="shared" ca="1" si="36"/>
        <v/>
      </c>
      <c r="Q180" s="10" t="str">
        <f t="shared" ref="Q180:Q200" si="42">IF(B180="","",ROUND((E180*0.35+F180*0.25+H180*0.2+IF(G180="Promotor",5,IF(G180="Neutral",3,1))*0.2)/5*100,0))</f>
        <v/>
      </c>
      <c r="R180" s="7" t="str">
        <f t="shared" si="37"/>
        <v/>
      </c>
      <c r="S180" s="7" t="str">
        <f t="shared" ca="1" si="38"/>
        <v/>
      </c>
      <c r="T180" s="7" t="str">
        <f t="shared" si="39"/>
        <v/>
      </c>
      <c r="U180" s="11" t="str">
        <f t="shared" si="40"/>
        <v/>
      </c>
      <c r="V180" s="11">
        <f t="shared" ca="1" si="41"/>
        <v>999999999</v>
      </c>
    </row>
    <row r="181" spans="1:22" ht="38.1" customHeight="1" x14ac:dyDescent="0.25">
      <c r="A181" s="7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9"/>
      <c r="M181" s="8"/>
      <c r="N181" s="8"/>
      <c r="O181" s="9"/>
      <c r="P181" s="10" t="str">
        <f t="shared" ca="1" si="36"/>
        <v/>
      </c>
      <c r="Q181" s="10" t="str">
        <f t="shared" si="42"/>
        <v/>
      </c>
      <c r="R181" s="7" t="str">
        <f t="shared" si="37"/>
        <v/>
      </c>
      <c r="S181" s="7" t="str">
        <f t="shared" ca="1" si="38"/>
        <v/>
      </c>
      <c r="T181" s="7" t="str">
        <f t="shared" si="39"/>
        <v/>
      </c>
      <c r="U181" s="11" t="str">
        <f t="shared" si="40"/>
        <v/>
      </c>
      <c r="V181" s="11">
        <f t="shared" ca="1" si="41"/>
        <v>999999999</v>
      </c>
    </row>
    <row r="182" spans="1:22" ht="38.1" customHeight="1" x14ac:dyDescent="0.25">
      <c r="A182" s="7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9"/>
      <c r="M182" s="8"/>
      <c r="N182" s="8"/>
      <c r="O182" s="9"/>
      <c r="P182" s="10" t="str">
        <f t="shared" ca="1" si="36"/>
        <v/>
      </c>
      <c r="Q182" s="10" t="str">
        <f t="shared" si="42"/>
        <v/>
      </c>
      <c r="R182" s="7" t="str">
        <f t="shared" si="37"/>
        <v/>
      </c>
      <c r="S182" s="7" t="str">
        <f t="shared" ca="1" si="38"/>
        <v/>
      </c>
      <c r="T182" s="7" t="str">
        <f t="shared" si="39"/>
        <v/>
      </c>
      <c r="U182" s="11" t="str">
        <f t="shared" si="40"/>
        <v/>
      </c>
      <c r="V182" s="11">
        <f t="shared" ca="1" si="41"/>
        <v>999999999</v>
      </c>
    </row>
    <row r="183" spans="1:22" ht="38.1" customHeight="1" x14ac:dyDescent="0.25">
      <c r="A183" s="7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9"/>
      <c r="M183" s="8"/>
      <c r="N183" s="8"/>
      <c r="O183" s="9"/>
      <c r="P183" s="10" t="str">
        <f t="shared" ca="1" si="36"/>
        <v/>
      </c>
      <c r="Q183" s="10" t="str">
        <f t="shared" si="42"/>
        <v/>
      </c>
      <c r="R183" s="7" t="str">
        <f t="shared" si="37"/>
        <v/>
      </c>
      <c r="S183" s="7" t="str">
        <f t="shared" ca="1" si="38"/>
        <v/>
      </c>
      <c r="T183" s="7" t="str">
        <f t="shared" si="39"/>
        <v/>
      </c>
      <c r="U183" s="11" t="str">
        <f t="shared" si="40"/>
        <v/>
      </c>
      <c r="V183" s="11">
        <f t="shared" ca="1" si="41"/>
        <v>999999999</v>
      </c>
    </row>
    <row r="184" spans="1:22" ht="38.1" customHeight="1" x14ac:dyDescent="0.25">
      <c r="A184" s="7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9"/>
      <c r="M184" s="8"/>
      <c r="N184" s="8"/>
      <c r="O184" s="9"/>
      <c r="P184" s="10" t="str">
        <f t="shared" ca="1" si="36"/>
        <v/>
      </c>
      <c r="Q184" s="10" t="str">
        <f t="shared" si="42"/>
        <v/>
      </c>
      <c r="R184" s="7" t="str">
        <f t="shared" si="37"/>
        <v/>
      </c>
      <c r="S184" s="7" t="str">
        <f t="shared" ca="1" si="38"/>
        <v/>
      </c>
      <c r="T184" s="7" t="str">
        <f t="shared" si="39"/>
        <v/>
      </c>
      <c r="U184" s="11" t="str">
        <f t="shared" si="40"/>
        <v/>
      </c>
      <c r="V184" s="11">
        <f t="shared" ca="1" si="41"/>
        <v>999999999</v>
      </c>
    </row>
    <row r="185" spans="1:22" ht="38.1" customHeight="1" x14ac:dyDescent="0.25">
      <c r="A185" s="7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9"/>
      <c r="M185" s="8"/>
      <c r="N185" s="8"/>
      <c r="O185" s="9"/>
      <c r="P185" s="10" t="str">
        <f t="shared" ca="1" si="36"/>
        <v/>
      </c>
      <c r="Q185" s="10" t="str">
        <f t="shared" si="42"/>
        <v/>
      </c>
      <c r="R185" s="7" t="str">
        <f t="shared" si="37"/>
        <v/>
      </c>
      <c r="S185" s="7" t="str">
        <f t="shared" ca="1" si="38"/>
        <v/>
      </c>
      <c r="T185" s="7" t="str">
        <f t="shared" si="39"/>
        <v/>
      </c>
      <c r="U185" s="11" t="str">
        <f t="shared" si="40"/>
        <v/>
      </c>
      <c r="V185" s="11">
        <f t="shared" ca="1" si="41"/>
        <v>999999999</v>
      </c>
    </row>
    <row r="186" spans="1:22" ht="38.1" customHeight="1" x14ac:dyDescent="0.25">
      <c r="A186" s="7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9"/>
      <c r="M186" s="8"/>
      <c r="N186" s="8"/>
      <c r="O186" s="9"/>
      <c r="P186" s="10" t="str">
        <f t="shared" ca="1" si="36"/>
        <v/>
      </c>
      <c r="Q186" s="10" t="str">
        <f t="shared" si="42"/>
        <v/>
      </c>
      <c r="R186" s="7" t="str">
        <f t="shared" si="37"/>
        <v/>
      </c>
      <c r="S186" s="7" t="str">
        <f t="shared" ca="1" si="38"/>
        <v/>
      </c>
      <c r="T186" s="7" t="str">
        <f t="shared" si="39"/>
        <v/>
      </c>
      <c r="U186" s="11" t="str">
        <f t="shared" si="40"/>
        <v/>
      </c>
      <c r="V186" s="11">
        <f t="shared" ca="1" si="41"/>
        <v>999999999</v>
      </c>
    </row>
    <row r="187" spans="1:22" ht="38.1" customHeight="1" x14ac:dyDescent="0.25">
      <c r="A187" s="7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9"/>
      <c r="M187" s="8"/>
      <c r="N187" s="8"/>
      <c r="O187" s="9"/>
      <c r="P187" s="10" t="str">
        <f t="shared" ca="1" si="36"/>
        <v/>
      </c>
      <c r="Q187" s="10" t="str">
        <f t="shared" si="42"/>
        <v/>
      </c>
      <c r="R187" s="7" t="str">
        <f t="shared" si="37"/>
        <v/>
      </c>
      <c r="S187" s="7" t="str">
        <f t="shared" ca="1" si="38"/>
        <v/>
      </c>
      <c r="T187" s="7" t="str">
        <f t="shared" si="39"/>
        <v/>
      </c>
      <c r="U187" s="11" t="str">
        <f t="shared" si="40"/>
        <v/>
      </c>
      <c r="V187" s="11">
        <f t="shared" ca="1" si="41"/>
        <v>999999999</v>
      </c>
    </row>
    <row r="188" spans="1:22" ht="38.1" customHeight="1" x14ac:dyDescent="0.25">
      <c r="A188" s="7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9"/>
      <c r="M188" s="8"/>
      <c r="N188" s="8"/>
      <c r="O188" s="9"/>
      <c r="P188" s="10" t="str">
        <f t="shared" ca="1" si="36"/>
        <v/>
      </c>
      <c r="Q188" s="10" t="str">
        <f t="shared" si="42"/>
        <v/>
      </c>
      <c r="R188" s="7" t="str">
        <f t="shared" si="37"/>
        <v/>
      </c>
      <c r="S188" s="7" t="str">
        <f t="shared" ca="1" si="38"/>
        <v/>
      </c>
      <c r="T188" s="7" t="str">
        <f t="shared" si="39"/>
        <v/>
      </c>
      <c r="U188" s="11" t="str">
        <f t="shared" si="40"/>
        <v/>
      </c>
      <c r="V188" s="11">
        <f t="shared" ca="1" si="41"/>
        <v>999999999</v>
      </c>
    </row>
    <row r="189" spans="1:22" ht="38.1" customHeight="1" x14ac:dyDescent="0.25">
      <c r="A189" s="7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9"/>
      <c r="M189" s="8"/>
      <c r="N189" s="8"/>
      <c r="O189" s="9"/>
      <c r="P189" s="10" t="str">
        <f t="shared" ca="1" si="36"/>
        <v/>
      </c>
      <c r="Q189" s="10" t="str">
        <f t="shared" si="42"/>
        <v/>
      </c>
      <c r="R189" s="7" t="str">
        <f t="shared" si="37"/>
        <v/>
      </c>
      <c r="S189" s="7" t="str">
        <f t="shared" ca="1" si="38"/>
        <v/>
      </c>
      <c r="T189" s="7" t="str">
        <f t="shared" si="39"/>
        <v/>
      </c>
      <c r="U189" s="11" t="str">
        <f t="shared" si="40"/>
        <v/>
      </c>
      <c r="V189" s="11">
        <f t="shared" ca="1" si="41"/>
        <v>999999999</v>
      </c>
    </row>
    <row r="190" spans="1:22" ht="38.1" customHeight="1" x14ac:dyDescent="0.25">
      <c r="A190" s="7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9"/>
      <c r="M190" s="8"/>
      <c r="N190" s="8"/>
      <c r="O190" s="9"/>
      <c r="P190" s="10" t="str">
        <f t="shared" ca="1" si="36"/>
        <v/>
      </c>
      <c r="Q190" s="10" t="str">
        <f t="shared" si="42"/>
        <v/>
      </c>
      <c r="R190" s="7" t="str">
        <f t="shared" si="37"/>
        <v/>
      </c>
      <c r="S190" s="7" t="str">
        <f t="shared" ca="1" si="38"/>
        <v/>
      </c>
      <c r="T190" s="7" t="str">
        <f t="shared" si="39"/>
        <v/>
      </c>
      <c r="U190" s="11" t="str">
        <f t="shared" si="40"/>
        <v/>
      </c>
      <c r="V190" s="11">
        <f t="shared" ca="1" si="41"/>
        <v>999999999</v>
      </c>
    </row>
    <row r="191" spans="1:22" ht="38.1" customHeight="1" x14ac:dyDescent="0.25">
      <c r="A191" s="7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9"/>
      <c r="M191" s="8"/>
      <c r="N191" s="8"/>
      <c r="O191" s="9"/>
      <c r="P191" s="10" t="str">
        <f t="shared" ca="1" si="36"/>
        <v/>
      </c>
      <c r="Q191" s="10" t="str">
        <f t="shared" si="42"/>
        <v/>
      </c>
      <c r="R191" s="7" t="str">
        <f t="shared" si="37"/>
        <v/>
      </c>
      <c r="S191" s="7" t="str">
        <f t="shared" ca="1" si="38"/>
        <v/>
      </c>
      <c r="T191" s="7" t="str">
        <f t="shared" si="39"/>
        <v/>
      </c>
      <c r="U191" s="11" t="str">
        <f t="shared" si="40"/>
        <v/>
      </c>
      <c r="V191" s="11">
        <f t="shared" ca="1" si="41"/>
        <v>999999999</v>
      </c>
    </row>
    <row r="192" spans="1:22" ht="38.1" customHeight="1" x14ac:dyDescent="0.25">
      <c r="A192" s="7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9"/>
      <c r="M192" s="8"/>
      <c r="N192" s="8"/>
      <c r="O192" s="9"/>
      <c r="P192" s="10" t="str">
        <f t="shared" ca="1" si="36"/>
        <v/>
      </c>
      <c r="Q192" s="10" t="str">
        <f t="shared" si="42"/>
        <v/>
      </c>
      <c r="R192" s="7" t="str">
        <f t="shared" si="37"/>
        <v/>
      </c>
      <c r="S192" s="7" t="str">
        <f t="shared" ca="1" si="38"/>
        <v/>
      </c>
      <c r="T192" s="7" t="str">
        <f t="shared" si="39"/>
        <v/>
      </c>
      <c r="U192" s="11" t="str">
        <f t="shared" si="40"/>
        <v/>
      </c>
      <c r="V192" s="11">
        <f t="shared" ca="1" si="41"/>
        <v>999999999</v>
      </c>
    </row>
    <row r="193" spans="1:22" ht="38.1" customHeight="1" x14ac:dyDescent="0.25">
      <c r="A193" s="7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9"/>
      <c r="M193" s="8"/>
      <c r="N193" s="8"/>
      <c r="O193" s="9"/>
      <c r="P193" s="10" t="str">
        <f t="shared" ca="1" si="36"/>
        <v/>
      </c>
      <c r="Q193" s="10" t="str">
        <f t="shared" si="42"/>
        <v/>
      </c>
      <c r="R193" s="7" t="str">
        <f t="shared" si="37"/>
        <v/>
      </c>
      <c r="S193" s="7" t="str">
        <f t="shared" ca="1" si="38"/>
        <v/>
      </c>
      <c r="T193" s="7" t="str">
        <f t="shared" si="39"/>
        <v/>
      </c>
      <c r="U193" s="11" t="str">
        <f t="shared" si="40"/>
        <v/>
      </c>
      <c r="V193" s="11">
        <f t="shared" ca="1" si="41"/>
        <v>999999999</v>
      </c>
    </row>
    <row r="194" spans="1:22" ht="38.1" customHeight="1" x14ac:dyDescent="0.25">
      <c r="A194" s="7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9"/>
      <c r="M194" s="8"/>
      <c r="N194" s="8"/>
      <c r="O194" s="9"/>
      <c r="P194" s="10" t="str">
        <f t="shared" ca="1" si="36"/>
        <v/>
      </c>
      <c r="Q194" s="10" t="str">
        <f t="shared" si="42"/>
        <v/>
      </c>
      <c r="R194" s="7" t="str">
        <f t="shared" si="37"/>
        <v/>
      </c>
      <c r="S194" s="7" t="str">
        <f t="shared" ca="1" si="38"/>
        <v/>
      </c>
      <c r="T194" s="7" t="str">
        <f t="shared" si="39"/>
        <v/>
      </c>
      <c r="U194" s="11" t="str">
        <f t="shared" si="40"/>
        <v/>
      </c>
      <c r="V194" s="11">
        <f t="shared" ca="1" si="41"/>
        <v>999999999</v>
      </c>
    </row>
    <row r="195" spans="1:22" ht="38.1" customHeight="1" x14ac:dyDescent="0.25">
      <c r="A195" s="7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9"/>
      <c r="M195" s="8"/>
      <c r="N195" s="8"/>
      <c r="O195" s="9"/>
      <c r="P195" s="10" t="str">
        <f t="shared" ca="1" si="36"/>
        <v/>
      </c>
      <c r="Q195" s="10" t="str">
        <f t="shared" si="42"/>
        <v/>
      </c>
      <c r="R195" s="7" t="str">
        <f t="shared" si="37"/>
        <v/>
      </c>
      <c r="S195" s="7" t="str">
        <f t="shared" ca="1" si="38"/>
        <v/>
      </c>
      <c r="T195" s="7" t="str">
        <f t="shared" si="39"/>
        <v/>
      </c>
      <c r="U195" s="11" t="str">
        <f t="shared" si="40"/>
        <v/>
      </c>
      <c r="V195" s="11">
        <f t="shared" ca="1" si="41"/>
        <v>999999999</v>
      </c>
    </row>
    <row r="196" spans="1:22" ht="38.1" customHeight="1" x14ac:dyDescent="0.25">
      <c r="A196" s="7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9"/>
      <c r="M196" s="8"/>
      <c r="N196" s="8"/>
      <c r="O196" s="9"/>
      <c r="P196" s="10" t="str">
        <f t="shared" ref="P196:P227" ca="1" si="43">IF(O196="","",O196-TODAY())</f>
        <v/>
      </c>
      <c r="Q196" s="10" t="str">
        <f t="shared" si="42"/>
        <v/>
      </c>
      <c r="R196" s="7" t="str">
        <f t="shared" si="37"/>
        <v/>
      </c>
      <c r="S196" s="7" t="str">
        <f t="shared" ca="1" si="38"/>
        <v/>
      </c>
      <c r="T196" s="7" t="str">
        <f t="shared" si="39"/>
        <v/>
      </c>
      <c r="U196" s="11" t="str">
        <f t="shared" si="40"/>
        <v/>
      </c>
      <c r="V196" s="11">
        <f t="shared" ca="1" si="41"/>
        <v>999999999</v>
      </c>
    </row>
    <row r="197" spans="1:22" ht="38.1" customHeight="1" x14ac:dyDescent="0.25">
      <c r="A197" s="7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9"/>
      <c r="M197" s="8"/>
      <c r="N197" s="8"/>
      <c r="O197" s="9"/>
      <c r="P197" s="10" t="str">
        <f t="shared" ca="1" si="43"/>
        <v/>
      </c>
      <c r="Q197" s="10" t="str">
        <f t="shared" si="42"/>
        <v/>
      </c>
      <c r="R197" s="7" t="str">
        <f t="shared" si="37"/>
        <v/>
      </c>
      <c r="S197" s="7" t="str">
        <f t="shared" ca="1" si="38"/>
        <v/>
      </c>
      <c r="T197" s="7" t="str">
        <f t="shared" si="39"/>
        <v/>
      </c>
      <c r="U197" s="11" t="str">
        <f t="shared" si="40"/>
        <v/>
      </c>
      <c r="V197" s="11">
        <f t="shared" ca="1" si="41"/>
        <v>999999999</v>
      </c>
    </row>
    <row r="198" spans="1:22" ht="38.1" customHeight="1" x14ac:dyDescent="0.25">
      <c r="A198" s="7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9"/>
      <c r="M198" s="8"/>
      <c r="N198" s="8"/>
      <c r="O198" s="9"/>
      <c r="P198" s="10" t="str">
        <f t="shared" ca="1" si="43"/>
        <v/>
      </c>
      <c r="Q198" s="10" t="str">
        <f t="shared" si="42"/>
        <v/>
      </c>
      <c r="R198" s="7" t="str">
        <f t="shared" si="37"/>
        <v/>
      </c>
      <c r="S198" s="7" t="str">
        <f t="shared" ca="1" si="38"/>
        <v/>
      </c>
      <c r="T198" s="7" t="str">
        <f t="shared" si="39"/>
        <v/>
      </c>
      <c r="U198" s="11" t="str">
        <f t="shared" si="40"/>
        <v/>
      </c>
      <c r="V198" s="11">
        <f t="shared" ca="1" si="41"/>
        <v>999999999</v>
      </c>
    </row>
    <row r="199" spans="1:22" ht="38.1" customHeight="1" x14ac:dyDescent="0.25">
      <c r="A199" s="7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9"/>
      <c r="M199" s="8"/>
      <c r="N199" s="8"/>
      <c r="O199" s="9"/>
      <c r="P199" s="10" t="str">
        <f t="shared" ca="1" si="43"/>
        <v/>
      </c>
      <c r="Q199" s="10" t="str">
        <f t="shared" si="42"/>
        <v/>
      </c>
      <c r="R199" s="7" t="str">
        <f t="shared" si="37"/>
        <v/>
      </c>
      <c r="S199" s="7" t="str">
        <f t="shared" ca="1" si="38"/>
        <v/>
      </c>
      <c r="T199" s="7" t="str">
        <f t="shared" si="39"/>
        <v/>
      </c>
      <c r="U199" s="11" t="str">
        <f t="shared" si="40"/>
        <v/>
      </c>
      <c r="V199" s="11">
        <f t="shared" ca="1" si="41"/>
        <v>999999999</v>
      </c>
    </row>
    <row r="200" spans="1:22" ht="38.1" customHeight="1" x14ac:dyDescent="0.25">
      <c r="A200" s="7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9"/>
      <c r="M200" s="8"/>
      <c r="N200" s="8"/>
      <c r="O200" s="9"/>
      <c r="P200" s="10" t="str">
        <f t="shared" ca="1" si="43"/>
        <v/>
      </c>
      <c r="Q200" s="10" t="str">
        <f t="shared" si="42"/>
        <v/>
      </c>
      <c r="R200" s="7" t="str">
        <f t="shared" si="37"/>
        <v/>
      </c>
      <c r="S200" s="7" t="str">
        <f t="shared" ca="1" si="38"/>
        <v/>
      </c>
      <c r="T200" s="7" t="str">
        <f t="shared" si="39"/>
        <v/>
      </c>
      <c r="U200" s="11" t="str">
        <f t="shared" si="40"/>
        <v/>
      </c>
      <c r="V200" s="11">
        <f t="shared" ca="1" si="41"/>
        <v>999999999</v>
      </c>
    </row>
  </sheetData>
  <mergeCells count="3">
    <mergeCell ref="A1:T1"/>
    <mergeCell ref="I2:T2"/>
    <mergeCell ref="A2:H2"/>
  </mergeCells>
  <conditionalFormatting sqref="G4:G200">
    <cfRule type="expression" dxfId="4" priority="6">
      <formula>$G4="Crítico"</formula>
    </cfRule>
  </conditionalFormatting>
  <conditionalFormatting sqref="Q4:Q200">
    <cfRule type="colorScale" priority="1">
      <colorScale>
        <cfvo type="num" val="0"/>
        <cfvo type="num" val="50"/>
        <cfvo type="num" val="100"/>
        <color rgb="FFEEECE1"/>
        <color rgb="FFCFCABA"/>
        <color rgb="FF121528"/>
      </colorScale>
    </cfRule>
  </conditionalFormatting>
  <conditionalFormatting sqref="S4:S200">
    <cfRule type="expression" dxfId="3" priority="2">
      <formula>$S4="Vencida"</formula>
    </cfRule>
    <cfRule type="expression" dxfId="2" priority="3">
      <formula>$S4="Próxima"</formula>
    </cfRule>
    <cfRule type="expression" dxfId="1" priority="4">
      <formula>$S4="En plazo"</formula>
    </cfRule>
    <cfRule type="expression" dxfId="0" priority="5">
      <formula>$S4="Cerrado"</formula>
    </cfRule>
  </conditionalFormatting>
  <dataValidations count="6">
    <dataValidation type="whole" allowBlank="1" sqref="E4:E200 F4:F200 H4:H200" xr:uid="{00000000-0002-0000-0100-000000000000}">
      <formula1>1</formula1>
      <formula2>5</formula2>
    </dataValidation>
    <dataValidation type="list" allowBlank="1" sqref="C4:C200" xr:uid="{00000000-0002-0000-0100-000001000000}">
      <formula1>"Institución pública,Proveedor estratégico,Proveedor,Operador,Comunidad,Medio,Usuarios finales"</formula1>
    </dataValidation>
    <dataValidation type="list" allowBlank="1" sqref="G4:G200" xr:uid="{00000000-0002-0000-0100-000002000000}">
      <formula1>"Promotor,Neutral,Crítico"</formula1>
    </dataValidation>
    <dataValidation type="list" allowBlank="1" sqref="J4:J200" xr:uid="{00000000-0002-0000-0100-000003000000}">
      <formula1>_xlfn._LONGTEXT("Comité quincenal,Mesa técnica,Reunión operativa,Correo + comité,Correo + revisión documental,Taller presencial,Mesa sectorial,Correo operativo,Seguimiento técnico,Llamada + acta,Encuesta + foro,Correo comercial,Nota de prensa,Reunión + dossier,Revisión do","cumental")</formula1>
    </dataValidation>
    <dataValidation type="list" allowBlank="1" sqref="K4:K200" xr:uid="{00000000-0002-0000-0100-000004000000}">
      <formula1>"Semanal,Quincenal,Mensual,Trimestral,Bajo demanda"</formula1>
    </dataValidation>
    <dataValidation type="list" allowBlank="1" sqref="M4:M200" xr:uid="{00000000-0002-0000-0100-000005000000}">
      <formula1>"Pendiente,En curso,Bloqueado,Finalizado"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Mapa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2026-03-16T09:29:00Z</dcterms:modified>
</cp:coreProperties>
</file>