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abla para ahorrar dinero\"/>
    </mc:Choice>
  </mc:AlternateContent>
  <xr:revisionPtr revIDLastSave="0" documentId="13_ncr:1_{AFE90066-76A2-43D1-9617-7D72993426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de ahorro" sheetId="1" r:id="rId1"/>
  </sheets>
  <definedNames>
    <definedName name="_xlnm._FilterDatabase" localSheetId="0" hidden="1">'Plan de ahorro'!$A$17:$J$69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9" i="1" l="1"/>
  <c r="G69" i="1"/>
  <c r="H69" i="1" s="1"/>
  <c r="C69" i="1"/>
  <c r="F69" i="1" s="1"/>
  <c r="B69" i="1"/>
  <c r="I68" i="1"/>
  <c r="G68" i="1"/>
  <c r="H68" i="1" s="1"/>
  <c r="C68" i="1"/>
  <c r="F68" i="1" s="1"/>
  <c r="B68" i="1"/>
  <c r="I67" i="1"/>
  <c r="G67" i="1"/>
  <c r="H67" i="1" s="1"/>
  <c r="C67" i="1"/>
  <c r="E67" i="1" s="1"/>
  <c r="B67" i="1"/>
  <c r="I66" i="1"/>
  <c r="G66" i="1"/>
  <c r="H66" i="1" s="1"/>
  <c r="C66" i="1"/>
  <c r="F66" i="1" s="1"/>
  <c r="B66" i="1"/>
  <c r="I65" i="1"/>
  <c r="G65" i="1"/>
  <c r="H65" i="1" s="1"/>
  <c r="C65" i="1"/>
  <c r="F65" i="1" s="1"/>
  <c r="B65" i="1"/>
  <c r="I64" i="1"/>
  <c r="G64" i="1"/>
  <c r="H64" i="1" s="1"/>
  <c r="C64" i="1"/>
  <c r="F64" i="1" s="1"/>
  <c r="B64" i="1"/>
  <c r="I63" i="1"/>
  <c r="G63" i="1"/>
  <c r="H63" i="1" s="1"/>
  <c r="C63" i="1"/>
  <c r="F63" i="1" s="1"/>
  <c r="B63" i="1"/>
  <c r="I62" i="1"/>
  <c r="G62" i="1"/>
  <c r="H62" i="1" s="1"/>
  <c r="C62" i="1"/>
  <c r="F62" i="1" s="1"/>
  <c r="B62" i="1"/>
  <c r="I61" i="1"/>
  <c r="G61" i="1"/>
  <c r="H61" i="1" s="1"/>
  <c r="C61" i="1"/>
  <c r="E61" i="1" s="1"/>
  <c r="B61" i="1"/>
  <c r="I60" i="1"/>
  <c r="G60" i="1"/>
  <c r="H60" i="1" s="1"/>
  <c r="C60" i="1"/>
  <c r="F60" i="1" s="1"/>
  <c r="B60" i="1"/>
  <c r="I59" i="1"/>
  <c r="G59" i="1"/>
  <c r="H59" i="1" s="1"/>
  <c r="C59" i="1"/>
  <c r="E59" i="1" s="1"/>
  <c r="B59" i="1"/>
  <c r="I58" i="1"/>
  <c r="G58" i="1"/>
  <c r="H58" i="1" s="1"/>
  <c r="C58" i="1"/>
  <c r="E58" i="1" s="1"/>
  <c r="B58" i="1"/>
  <c r="I57" i="1"/>
  <c r="G57" i="1"/>
  <c r="H57" i="1" s="1"/>
  <c r="C57" i="1"/>
  <c r="F57" i="1" s="1"/>
  <c r="B57" i="1"/>
  <c r="I56" i="1"/>
  <c r="G56" i="1"/>
  <c r="H56" i="1" s="1"/>
  <c r="C56" i="1"/>
  <c r="F56" i="1" s="1"/>
  <c r="B56" i="1"/>
  <c r="I55" i="1"/>
  <c r="G55" i="1"/>
  <c r="H55" i="1" s="1"/>
  <c r="C55" i="1"/>
  <c r="E55" i="1" s="1"/>
  <c r="B55" i="1"/>
  <c r="I54" i="1"/>
  <c r="G54" i="1"/>
  <c r="H54" i="1" s="1"/>
  <c r="C54" i="1"/>
  <c r="F54" i="1" s="1"/>
  <c r="B54" i="1"/>
  <c r="I53" i="1"/>
  <c r="G53" i="1"/>
  <c r="H53" i="1" s="1"/>
  <c r="C53" i="1"/>
  <c r="F53" i="1" s="1"/>
  <c r="B53" i="1"/>
  <c r="I52" i="1"/>
  <c r="G52" i="1"/>
  <c r="H52" i="1" s="1"/>
  <c r="C52" i="1"/>
  <c r="E52" i="1" s="1"/>
  <c r="B52" i="1"/>
  <c r="I51" i="1"/>
  <c r="G51" i="1"/>
  <c r="H51" i="1" s="1"/>
  <c r="C51" i="1"/>
  <c r="E51" i="1" s="1"/>
  <c r="B51" i="1"/>
  <c r="I50" i="1"/>
  <c r="G50" i="1"/>
  <c r="H50" i="1" s="1"/>
  <c r="C50" i="1"/>
  <c r="F50" i="1" s="1"/>
  <c r="B50" i="1"/>
  <c r="I49" i="1"/>
  <c r="G49" i="1"/>
  <c r="H49" i="1" s="1"/>
  <c r="C49" i="1"/>
  <c r="F49" i="1" s="1"/>
  <c r="B49" i="1"/>
  <c r="I48" i="1"/>
  <c r="G48" i="1"/>
  <c r="H48" i="1" s="1"/>
  <c r="C48" i="1"/>
  <c r="F48" i="1" s="1"/>
  <c r="B48" i="1"/>
  <c r="I47" i="1"/>
  <c r="G47" i="1"/>
  <c r="H47" i="1" s="1"/>
  <c r="C47" i="1"/>
  <c r="E47" i="1" s="1"/>
  <c r="B47" i="1"/>
  <c r="I46" i="1"/>
  <c r="G46" i="1"/>
  <c r="H46" i="1" s="1"/>
  <c r="C46" i="1"/>
  <c r="F46" i="1" s="1"/>
  <c r="B46" i="1"/>
  <c r="I45" i="1"/>
  <c r="G45" i="1"/>
  <c r="H45" i="1" s="1"/>
  <c r="C45" i="1"/>
  <c r="F45" i="1" s="1"/>
  <c r="B45" i="1"/>
  <c r="I44" i="1"/>
  <c r="G44" i="1"/>
  <c r="H44" i="1" s="1"/>
  <c r="C44" i="1"/>
  <c r="F44" i="1" s="1"/>
  <c r="B44" i="1"/>
  <c r="I43" i="1"/>
  <c r="G43" i="1"/>
  <c r="H43" i="1" s="1"/>
  <c r="C43" i="1"/>
  <c r="F43" i="1" s="1"/>
  <c r="B43" i="1"/>
  <c r="I42" i="1"/>
  <c r="G42" i="1"/>
  <c r="H42" i="1" s="1"/>
  <c r="C42" i="1"/>
  <c r="F42" i="1" s="1"/>
  <c r="B42" i="1"/>
  <c r="I41" i="1"/>
  <c r="G41" i="1"/>
  <c r="H41" i="1" s="1"/>
  <c r="C41" i="1"/>
  <c r="E41" i="1" s="1"/>
  <c r="B41" i="1"/>
  <c r="I40" i="1"/>
  <c r="G40" i="1"/>
  <c r="H40" i="1" s="1"/>
  <c r="C40" i="1"/>
  <c r="B40" i="1"/>
  <c r="I39" i="1"/>
  <c r="G39" i="1"/>
  <c r="H39" i="1" s="1"/>
  <c r="C39" i="1"/>
  <c r="B39" i="1"/>
  <c r="I38" i="1"/>
  <c r="G38" i="1"/>
  <c r="H38" i="1" s="1"/>
  <c r="C38" i="1"/>
  <c r="E38" i="1" s="1"/>
  <c r="B38" i="1"/>
  <c r="I37" i="1"/>
  <c r="G37" i="1"/>
  <c r="H37" i="1" s="1"/>
  <c r="C37" i="1"/>
  <c r="B37" i="1"/>
  <c r="I36" i="1"/>
  <c r="G36" i="1"/>
  <c r="H36" i="1" s="1"/>
  <c r="C36" i="1"/>
  <c r="B36" i="1"/>
  <c r="I35" i="1"/>
  <c r="G35" i="1"/>
  <c r="H35" i="1" s="1"/>
  <c r="C35" i="1"/>
  <c r="E35" i="1" s="1"/>
  <c r="B35" i="1"/>
  <c r="I34" i="1"/>
  <c r="G34" i="1"/>
  <c r="H34" i="1" s="1"/>
  <c r="C34" i="1"/>
  <c r="E34" i="1" s="1"/>
  <c r="B34" i="1"/>
  <c r="I33" i="1"/>
  <c r="G33" i="1"/>
  <c r="H33" i="1" s="1"/>
  <c r="C33" i="1"/>
  <c r="E33" i="1" s="1"/>
  <c r="B33" i="1"/>
  <c r="I32" i="1"/>
  <c r="G32" i="1"/>
  <c r="H32" i="1" s="1"/>
  <c r="C32" i="1"/>
  <c r="E32" i="1" s="1"/>
  <c r="B32" i="1"/>
  <c r="I31" i="1"/>
  <c r="G31" i="1"/>
  <c r="H31" i="1" s="1"/>
  <c r="C31" i="1"/>
  <c r="E31" i="1" s="1"/>
  <c r="B31" i="1"/>
  <c r="I30" i="1"/>
  <c r="G30" i="1"/>
  <c r="H30" i="1" s="1"/>
  <c r="C30" i="1"/>
  <c r="B30" i="1"/>
  <c r="G29" i="1"/>
  <c r="H29" i="1" s="1"/>
  <c r="C29" i="1"/>
  <c r="I29" i="1" s="1"/>
  <c r="B29" i="1"/>
  <c r="G28" i="1"/>
  <c r="H28" i="1" s="1"/>
  <c r="C28" i="1"/>
  <c r="I28" i="1" s="1"/>
  <c r="B28" i="1"/>
  <c r="G27" i="1"/>
  <c r="H27" i="1" s="1"/>
  <c r="C27" i="1"/>
  <c r="I27" i="1" s="1"/>
  <c r="B27" i="1"/>
  <c r="G26" i="1"/>
  <c r="H26" i="1" s="1"/>
  <c r="C26" i="1"/>
  <c r="B26" i="1"/>
  <c r="G25" i="1"/>
  <c r="H25" i="1" s="1"/>
  <c r="C25" i="1"/>
  <c r="I25" i="1" s="1"/>
  <c r="B25" i="1"/>
  <c r="G24" i="1"/>
  <c r="H24" i="1" s="1"/>
  <c r="C24" i="1"/>
  <c r="B24" i="1"/>
  <c r="G23" i="1"/>
  <c r="H23" i="1" s="1"/>
  <c r="C23" i="1"/>
  <c r="I23" i="1" s="1"/>
  <c r="B23" i="1"/>
  <c r="G22" i="1"/>
  <c r="H22" i="1" s="1"/>
  <c r="C22" i="1"/>
  <c r="I22" i="1" s="1"/>
  <c r="B22" i="1"/>
  <c r="G21" i="1"/>
  <c r="H21" i="1" s="1"/>
  <c r="C21" i="1"/>
  <c r="I21" i="1" s="1"/>
  <c r="B21" i="1"/>
  <c r="G20" i="1"/>
  <c r="H20" i="1" s="1"/>
  <c r="C20" i="1"/>
  <c r="I20" i="1" s="1"/>
  <c r="B20" i="1"/>
  <c r="G19" i="1"/>
  <c r="H19" i="1" s="1"/>
  <c r="C19" i="1"/>
  <c r="E19" i="1" s="1"/>
  <c r="B19" i="1"/>
  <c r="G18" i="1"/>
  <c r="C18" i="1"/>
  <c r="B18" i="1"/>
  <c r="B11" i="1"/>
  <c r="E9" i="1"/>
  <c r="E8" i="1"/>
  <c r="F26" i="1" l="1"/>
  <c r="F61" i="1"/>
  <c r="F40" i="1"/>
  <c r="F21" i="1"/>
  <c r="I26" i="1"/>
  <c r="F35" i="1"/>
  <c r="E21" i="1"/>
  <c r="E54" i="1"/>
  <c r="F58" i="1"/>
  <c r="F18" i="1"/>
  <c r="I18" i="1"/>
  <c r="E64" i="1"/>
  <c r="F39" i="1"/>
  <c r="F36" i="1"/>
  <c r="F23" i="1"/>
  <c r="F55" i="1"/>
  <c r="E6" i="1"/>
  <c r="E10" i="1" s="1"/>
  <c r="E60" i="1"/>
  <c r="F38" i="1"/>
  <c r="E44" i="1"/>
  <c r="F37" i="1"/>
  <c r="F51" i="1"/>
  <c r="F29" i="1"/>
  <c r="F52" i="1"/>
  <c r="F30" i="1"/>
  <c r="F67" i="1"/>
  <c r="F19" i="1"/>
  <c r="E42" i="1"/>
  <c r="F59" i="1"/>
  <c r="E62" i="1"/>
  <c r="F22" i="1"/>
  <c r="E25" i="1"/>
  <c r="E45" i="1"/>
  <c r="E65" i="1"/>
  <c r="F25" i="1"/>
  <c r="E28" i="1"/>
  <c r="E48" i="1"/>
  <c r="E68" i="1"/>
  <c r="I19" i="1"/>
  <c r="F28" i="1"/>
  <c r="E57" i="1"/>
  <c r="E27" i="1"/>
  <c r="E30" i="1"/>
  <c r="F47" i="1"/>
  <c r="E50" i="1"/>
  <c r="E53" i="1"/>
  <c r="I24" i="1"/>
  <c r="F33" i="1"/>
  <c r="E56" i="1"/>
  <c r="E39" i="1"/>
  <c r="E22" i="1"/>
  <c r="F31" i="1"/>
  <c r="E37" i="1"/>
  <c r="E20" i="1"/>
  <c r="E40" i="1"/>
  <c r="F41" i="1"/>
  <c r="H18" i="1"/>
  <c r="F24" i="1"/>
  <c r="F27" i="1"/>
  <c r="E36" i="1"/>
  <c r="F34" i="1"/>
  <c r="F20" i="1"/>
  <c r="E23" i="1"/>
  <c r="E43" i="1"/>
  <c r="E63" i="1"/>
  <c r="E26" i="1"/>
  <c r="E46" i="1"/>
  <c r="E66" i="1"/>
  <c r="E29" i="1"/>
  <c r="E49" i="1"/>
  <c r="E69" i="1"/>
  <c r="E24" i="1"/>
  <c r="F32" i="1"/>
  <c r="E18" i="1"/>
  <c r="E7" i="1" l="1"/>
  <c r="E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Cantidad objetivo a alcanzar con el plan de ahorro.</t>
        </r>
      </text>
    </comment>
    <comment ref="B8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Cuánto sube el aporte planificado cada semana. Puedes poner 0 para un plan estable.</t>
        </r>
      </text>
    </comment>
  </commentList>
</comments>
</file>

<file path=xl/sharedStrings.xml><?xml version="1.0" encoding="utf-8"?>
<sst xmlns="http://schemas.openxmlformats.org/spreadsheetml/2006/main" count="30" uniqueCount="30">
  <si>
    <t>Planificador semanal de ahorro por meta con seguimiento real, proyección y alertas.</t>
  </si>
  <si>
    <t>Configuración</t>
  </si>
  <si>
    <t>Resumen</t>
  </si>
  <si>
    <t>Cómo usar</t>
  </si>
  <si>
    <t>Meta de ahorro</t>
  </si>
  <si>
    <t>Ahorro planificado total</t>
  </si>
  <si>
    <t>1) Cambia las celdas azules de configuración.
2) Escribe tus aportes reales en la columna D.
3) Revisa desviación, acumulados y estado.
4) El gráfico compara plan vs realidad.</t>
  </si>
  <si>
    <t>Semanas del plan</t>
  </si>
  <si>
    <t>Ahorro real acumulado</t>
  </si>
  <si>
    <t>Ahorro inicial</t>
  </si>
  <si>
    <t>Diferencia vs meta</t>
  </si>
  <si>
    <t>Incremento semanal</t>
  </si>
  <si>
    <t>Promedio real semanal</t>
  </si>
  <si>
    <t>Fecha de inicio</t>
  </si>
  <si>
    <t>Semanas con aporte</t>
  </si>
  <si>
    <t>Ahorro ya disponible</t>
  </si>
  <si>
    <t>Meta cumplida</t>
  </si>
  <si>
    <t>Aporte real por defecto</t>
  </si>
  <si>
    <t>Semana</t>
  </si>
  <si>
    <t>Fecha objetivo</t>
  </si>
  <si>
    <t>Aporte planificado</t>
  </si>
  <si>
    <t>Aporte real</t>
  </si>
  <si>
    <t>Desviación</t>
  </si>
  <si>
    <t>Acumulado plan</t>
  </si>
  <si>
    <t>Acumulado real</t>
  </si>
  <si>
    <t>% meta</t>
  </si>
  <si>
    <t>Estado</t>
  </si>
  <si>
    <t>Nota</t>
  </si>
  <si>
    <t>Ejemplo incluido: un plan progresivo de 24 semanas para una meta de 1.800 €. Sustituye los datos de ejemplo por los tuyos.</t>
  </si>
  <si>
    <t>TABLA PARA AHORRAR DINERO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</si>
</sst>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0\ [$€-C0A]"/>
    <numFmt numFmtId="166" formatCode="0.0%"/>
  </numFmts>
  <fonts count="6" x14ac:knownFonts="1">
    <font>
      <sz val="11"/>
      <color theme="1"/>
      <name val="Calibri"/>
      <family val="2"/>
      <scheme val="minor"/>
    </font>
    <font>
      <i/>
      <sz val="11"/>
      <color rgb="FF121528"/>
      <name val="Calibri"/>
    </font>
    <font>
      <b/>
      <sz val="11"/>
      <color rgb="FFFFFFFF"/>
      <name val="Calibri"/>
    </font>
    <font>
      <b/>
      <sz val="11"/>
      <color rgb="FF121528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EECE1"/>
      </patternFill>
    </fill>
    <fill>
      <patternFill patternType="solid">
        <fgColor rgb="FFE8EEF7"/>
      </patternFill>
    </fill>
    <fill>
      <patternFill patternType="solid">
        <fgColor rgb="FFFAFAFA"/>
      </patternFill>
    </fill>
    <fill>
      <patternFill patternType="solid">
        <fgColor rgb="FFFFFFFF"/>
      </patternFill>
    </fill>
    <fill>
      <patternFill patternType="solid">
        <fgColor rgb="FF00666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D9D9D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2" borderId="0" xfId="0" applyFont="1" applyFill="1"/>
    <xf numFmtId="165" fontId="3" fillId="3" borderId="0" xfId="0" applyNumberFormat="1" applyFont="1" applyFill="1"/>
    <xf numFmtId="165" fontId="3" fillId="5" borderId="0" xfId="0" applyNumberFormat="1" applyFont="1" applyFill="1"/>
    <xf numFmtId="0" fontId="3" fillId="3" borderId="0" xfId="0" applyFont="1" applyFill="1"/>
    <xf numFmtId="14" fontId="3" fillId="3" borderId="0" xfId="0" applyNumberFormat="1" applyFont="1" applyFill="1"/>
    <xf numFmtId="1" fontId="3" fillId="5" borderId="0" xfId="0" applyNumberFormat="1" applyFont="1" applyFill="1"/>
    <xf numFmtId="0" fontId="3" fillId="5" borderId="0" xfId="0" applyFont="1" applyFill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165" fontId="0" fillId="0" borderId="1" xfId="0" applyNumberFormat="1" applyBorder="1"/>
    <xf numFmtId="165" fontId="0" fillId="3" borderId="1" xfId="0" applyNumberFormat="1" applyFill="1" applyBorder="1"/>
    <xf numFmtId="166" fontId="0" fillId="0" borderId="1" xfId="0" applyNumberFormat="1" applyBorder="1"/>
    <xf numFmtId="0" fontId="0" fillId="4" borderId="1" xfId="0" applyFill="1" applyBorder="1"/>
    <xf numFmtId="0" fontId="0" fillId="0" borderId="0" xfId="0"/>
    <xf numFmtId="0" fontId="1" fillId="2" borderId="0" xfId="0" applyFont="1" applyFill="1" applyAlignment="1">
      <alignment horizontal="center"/>
    </xf>
    <xf numFmtId="0" fontId="2" fillId="6" borderId="0" xfId="0" applyFont="1" applyFill="1"/>
    <xf numFmtId="0" fontId="2" fillId="6" borderId="0" xfId="0" applyFont="1" applyFill="1"/>
    <xf numFmtId="0" fontId="0" fillId="6" borderId="0" xfId="0" applyFill="1"/>
    <xf numFmtId="0" fontId="2" fillId="6" borderId="1" xfId="0" applyFont="1" applyFill="1" applyBorder="1" applyAlignment="1">
      <alignment horizontal="center"/>
    </xf>
    <xf numFmtId="0" fontId="0" fillId="0" borderId="0" xfId="0" applyAlignment="1"/>
    <xf numFmtId="0" fontId="0" fillId="2" borderId="0" xfId="0" applyFill="1" applyAlignment="1">
      <alignment horizontal="left" vertical="top" wrapText="1"/>
    </xf>
    <xf numFmtId="0" fontId="4" fillId="6" borderId="0" xfId="0" applyFont="1" applyFill="1" applyAlignment="1">
      <alignment horizontal="center" vertical="center"/>
    </xf>
    <xf numFmtId="0" fontId="5" fillId="6" borderId="0" xfId="0" applyFont="1" applyFill="1" applyAlignment="1">
      <alignment vertical="center"/>
    </xf>
  </cellXfs>
  <cellStyles count="1">
    <cellStyle name="Normal" xfId="0" builtinId="0"/>
  </cellStyles>
  <dxfs count="6">
    <dxf>
      <fill>
        <patternFill patternType="solid">
          <fgColor rgb="FFE7E6E6"/>
        </patternFill>
      </fill>
    </dxf>
    <dxf>
      <fill>
        <patternFill patternType="solid">
          <fgColor rgb="FFFFF2CC"/>
        </patternFill>
      </fill>
    </dxf>
    <dxf>
      <fill>
        <patternFill patternType="solid">
          <fgColor rgb="FFFCE4D6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FCE4D6"/>
        </patternFill>
      </fill>
    </dxf>
  </dxfs>
  <tableStyles count="0" defaultTableStyle="TableStyleMedium9" defaultPivotStyle="PivotStyleLight16"/>
  <colors>
    <mruColors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S"/>
              <a:t>Evolución del ahorro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'Plan de ahorro'!$F$17</c:f>
              <c:strCache>
                <c:ptCount val="1"/>
                <c:pt idx="0">
                  <c:v>Acumulado plan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'Plan de ahorro'!$A$18:$A$41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</c:numCache>
            </c:numRef>
          </c:cat>
          <c:val>
            <c:numRef>
              <c:f>'Plan de ahorro'!$F$18:$F$41</c:f>
              <c:numCache>
                <c:formatCode>#,##0.00\ [$€-C0A]</c:formatCode>
                <c:ptCount val="24"/>
                <c:pt idx="0">
                  <c:v>120</c:v>
                </c:pt>
                <c:pt idx="1">
                  <c:v>145</c:v>
                </c:pt>
                <c:pt idx="2">
                  <c:v>175</c:v>
                </c:pt>
                <c:pt idx="3">
                  <c:v>210</c:v>
                </c:pt>
                <c:pt idx="4">
                  <c:v>250</c:v>
                </c:pt>
                <c:pt idx="5">
                  <c:v>295</c:v>
                </c:pt>
                <c:pt idx="6">
                  <c:v>345</c:v>
                </c:pt>
                <c:pt idx="7">
                  <c:v>400</c:v>
                </c:pt>
                <c:pt idx="8">
                  <c:v>460</c:v>
                </c:pt>
                <c:pt idx="9">
                  <c:v>525</c:v>
                </c:pt>
                <c:pt idx="10">
                  <c:v>595</c:v>
                </c:pt>
                <c:pt idx="11">
                  <c:v>670</c:v>
                </c:pt>
                <c:pt idx="12">
                  <c:v>750</c:v>
                </c:pt>
                <c:pt idx="13">
                  <c:v>835</c:v>
                </c:pt>
                <c:pt idx="14">
                  <c:v>925</c:v>
                </c:pt>
                <c:pt idx="15">
                  <c:v>1020</c:v>
                </c:pt>
                <c:pt idx="16">
                  <c:v>1120</c:v>
                </c:pt>
                <c:pt idx="17">
                  <c:v>1225</c:v>
                </c:pt>
                <c:pt idx="18">
                  <c:v>1335</c:v>
                </c:pt>
                <c:pt idx="19">
                  <c:v>1450</c:v>
                </c:pt>
                <c:pt idx="20">
                  <c:v>1570</c:v>
                </c:pt>
                <c:pt idx="21">
                  <c:v>1695</c:v>
                </c:pt>
                <c:pt idx="22">
                  <c:v>1825</c:v>
                </c:pt>
                <c:pt idx="23">
                  <c:v>1960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101-4D8A-99F8-B79B8D83C461}"/>
            </c:ext>
          </c:extLst>
        </c:ser>
        <c:ser>
          <c:idx val="1"/>
          <c:order val="1"/>
          <c:tx>
            <c:strRef>
              <c:f>'Plan de ahorro'!$G$17</c:f>
              <c:strCache>
                <c:ptCount val="1"/>
                <c:pt idx="0">
                  <c:v>Acumulado real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numRef>
              <c:f>'Plan de ahorro'!$A$18:$A$41</c:f>
              <c:numCache>
                <c:formatCode>General</c:formatCode>
                <c:ptCount val="2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</c:numCache>
            </c:numRef>
          </c:cat>
          <c:val>
            <c:numRef>
              <c:f>'Plan de ahorro'!$G$18:$G$41</c:f>
              <c:numCache>
                <c:formatCode>#,##0.00\ [$€-C0A]</c:formatCode>
                <c:ptCount val="24"/>
                <c:pt idx="0">
                  <c:v>120</c:v>
                </c:pt>
                <c:pt idx="1">
                  <c:v>145</c:v>
                </c:pt>
                <c:pt idx="2">
                  <c:v>170</c:v>
                </c:pt>
                <c:pt idx="3">
                  <c:v>205</c:v>
                </c:pt>
                <c:pt idx="4">
                  <c:v>243</c:v>
                </c:pt>
                <c:pt idx="5">
                  <c:v>288</c:v>
                </c:pt>
                <c:pt idx="6">
                  <c:v>338</c:v>
                </c:pt>
                <c:pt idx="7">
                  <c:v>390</c:v>
                </c:pt>
                <c:pt idx="8">
                  <c:v>450</c:v>
                </c:pt>
                <c:pt idx="9">
                  <c:v>515</c:v>
                </c:pt>
                <c:pt idx="10">
                  <c:v>585</c:v>
                </c:pt>
                <c:pt idx="11">
                  <c:v>660</c:v>
                </c:pt>
                <c:pt idx="12">
                  <c:v>660</c:v>
                </c:pt>
                <c:pt idx="13">
                  <c:v>660</c:v>
                </c:pt>
                <c:pt idx="14">
                  <c:v>660</c:v>
                </c:pt>
                <c:pt idx="15">
                  <c:v>660</c:v>
                </c:pt>
                <c:pt idx="16">
                  <c:v>660</c:v>
                </c:pt>
                <c:pt idx="17">
                  <c:v>660</c:v>
                </c:pt>
                <c:pt idx="18">
                  <c:v>660</c:v>
                </c:pt>
                <c:pt idx="19">
                  <c:v>660</c:v>
                </c:pt>
                <c:pt idx="20">
                  <c:v>660</c:v>
                </c:pt>
                <c:pt idx="21">
                  <c:v>660</c:v>
                </c:pt>
                <c:pt idx="22">
                  <c:v>660</c:v>
                </c:pt>
                <c:pt idx="23">
                  <c:v>660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101-4D8A-99F8-B79B8D83C4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Semana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Euros</a:t>
                </a:r>
              </a:p>
            </c:rich>
          </c:tx>
          <c:overlay val="1"/>
        </c:title>
        <c:numFmt formatCode="#,##0.00\ [$€-C0A]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accent3">
            <a:lumMod val="20000"/>
            <a:lumOff val="80000"/>
          </a:schemeClr>
        </a:solidFill>
      </c:spPr>
    </c:plotArea>
    <c:legend>
      <c:legendPos val="r"/>
      <c:layout>
        <c:manualLayout>
          <c:xMode val="edge"/>
          <c:yMode val="edge"/>
          <c:x val="2.7627997177335425E-2"/>
          <c:y val="1.5156244482892552E-2"/>
          <c:w val="0.24517331885238483"/>
          <c:h val="0.26350329159674712"/>
        </c:manualLayout>
      </c:layout>
      <c:overlay val="1"/>
    </c:legend>
    <c:plotVisOnly val="1"/>
    <c:dispBlanksAs val="gap"/>
    <c:showDLblsOverMax val="1"/>
  </c:chart>
  <c:spPr>
    <a:solidFill>
      <a:schemeClr val="accent3">
        <a:lumMod val="20000"/>
        <a:lumOff val="80000"/>
      </a:schemeClr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57149</xdr:colOff>
      <xdr:row>7</xdr:row>
      <xdr:rowOff>200025</xdr:rowOff>
    </xdr:from>
    <xdr:ext cx="4924425" cy="212407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1"/>
  <sheetViews>
    <sheetView tabSelected="1" workbookViewId="0">
      <pane ySplit="17" topLeftCell="A18" activePane="bottomLeft" state="frozen"/>
      <selection pane="bottomLeft" activeCell="P25" sqref="P25"/>
    </sheetView>
  </sheetViews>
  <sheetFormatPr baseColWidth="10" defaultColWidth="9.140625" defaultRowHeight="15" x14ac:dyDescent="0.25"/>
  <cols>
    <col min="1" max="1" width="22" bestFit="1" customWidth="1"/>
    <col min="2" max="2" width="18.5703125" bestFit="1" customWidth="1"/>
    <col min="3" max="3" width="22.140625" bestFit="1" customWidth="1"/>
    <col min="4" max="4" width="22.28515625" bestFit="1" customWidth="1"/>
    <col min="5" max="5" width="15.140625" bestFit="1" customWidth="1"/>
    <col min="6" max="6" width="19.85546875" bestFit="1" customWidth="1"/>
    <col min="7" max="7" width="19.42578125" bestFit="1" customWidth="1"/>
    <col min="8" max="8" width="12.140625" bestFit="1" customWidth="1"/>
    <col min="9" max="9" width="13.5703125" bestFit="1" customWidth="1"/>
    <col min="10" max="10" width="9.85546875" bestFit="1" customWidth="1"/>
  </cols>
  <sheetData>
    <row r="1" spans="1:10" ht="27.95" customHeight="1" x14ac:dyDescent="0.25">
      <c r="A1" s="22" t="s">
        <v>29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2.75" customHeight="1" x14ac:dyDescent="0.25">
      <c r="A2" s="15" t="s">
        <v>0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12.75" customHeight="1" x14ac:dyDescent="0.25"/>
    <row r="4" spans="1:10" ht="21" customHeight="1" x14ac:dyDescent="0.25">
      <c r="A4" s="16" t="s">
        <v>1</v>
      </c>
      <c r="D4" s="16" t="s">
        <v>2</v>
      </c>
      <c r="G4" s="17" t="s">
        <v>3</v>
      </c>
      <c r="H4" s="18"/>
      <c r="I4" s="18"/>
      <c r="J4" s="18"/>
    </row>
    <row r="5" spans="1:10" ht="15" customHeight="1" x14ac:dyDescent="0.25">
      <c r="A5" s="1" t="s">
        <v>4</v>
      </c>
      <c r="B5" s="2">
        <v>1800</v>
      </c>
      <c r="D5" s="1" t="s">
        <v>5</v>
      </c>
      <c r="E5" s="3">
        <f>SUM(F18:F69)+$B$10</f>
        <v>20000</v>
      </c>
      <c r="G5" s="21" t="s">
        <v>6</v>
      </c>
      <c r="H5" s="21"/>
      <c r="I5" s="21"/>
      <c r="J5" s="21"/>
    </row>
    <row r="6" spans="1:10" ht="21" customHeight="1" x14ac:dyDescent="0.25">
      <c r="A6" s="1" t="s">
        <v>7</v>
      </c>
      <c r="B6" s="4">
        <v>24</v>
      </c>
      <c r="D6" s="1" t="s">
        <v>8</v>
      </c>
      <c r="E6" s="3">
        <f>SUM(G18:G69)+$B$10</f>
        <v>12129</v>
      </c>
      <c r="G6" s="21"/>
      <c r="H6" s="21"/>
      <c r="I6" s="21"/>
      <c r="J6" s="21"/>
    </row>
    <row r="7" spans="1:10" ht="25.5" customHeight="1" x14ac:dyDescent="0.25">
      <c r="A7" s="1" t="s">
        <v>9</v>
      </c>
      <c r="B7" s="2">
        <v>20</v>
      </c>
      <c r="D7" s="1" t="s">
        <v>10</v>
      </c>
      <c r="E7" s="3">
        <f>E6-$B$5</f>
        <v>10329</v>
      </c>
      <c r="G7" s="21"/>
      <c r="H7" s="21"/>
      <c r="I7" s="21"/>
      <c r="J7" s="21"/>
    </row>
    <row r="8" spans="1:10" ht="21" customHeight="1" x14ac:dyDescent="0.25">
      <c r="A8" s="1" t="s">
        <v>11</v>
      </c>
      <c r="B8" s="2">
        <v>5</v>
      </c>
      <c r="D8" s="1" t="s">
        <v>12</v>
      </c>
      <c r="E8" s="3">
        <f>IF(COUNT(D18:D69)=0,0,AVERAGEIF(D18:D69,"&gt;0",D18:D69))</f>
        <v>46.666666666666664</v>
      </c>
      <c r="G8" s="20"/>
      <c r="H8" s="20"/>
      <c r="I8" s="20"/>
      <c r="J8" s="20"/>
    </row>
    <row r="9" spans="1:10" ht="21" customHeight="1" x14ac:dyDescent="0.25">
      <c r="A9" s="1" t="s">
        <v>13</v>
      </c>
      <c r="B9" s="5">
        <v>46034</v>
      </c>
      <c r="D9" s="1" t="s">
        <v>14</v>
      </c>
      <c r="E9" s="6">
        <f>COUNTIF(D18:D69,"&gt;0")</f>
        <v>12</v>
      </c>
      <c r="G9" s="20"/>
      <c r="H9" s="20"/>
      <c r="I9" s="20"/>
      <c r="J9" s="20"/>
    </row>
    <row r="10" spans="1:10" ht="21" customHeight="1" x14ac:dyDescent="0.25">
      <c r="A10" s="1" t="s">
        <v>15</v>
      </c>
      <c r="B10" s="2">
        <v>100</v>
      </c>
      <c r="D10" s="1" t="s">
        <v>16</v>
      </c>
      <c r="E10" s="7" t="str">
        <f>IF(E6&gt;=$B$5,"Sí","No")</f>
        <v>Sí</v>
      </c>
      <c r="G10" s="20"/>
      <c r="H10" s="20"/>
      <c r="I10" s="20"/>
      <c r="J10" s="20"/>
    </row>
    <row r="11" spans="1:10" ht="21" customHeight="1" x14ac:dyDescent="0.25">
      <c r="A11" s="1" t="s">
        <v>17</v>
      </c>
      <c r="B11" s="4">
        <f>B7</f>
        <v>20</v>
      </c>
    </row>
    <row r="12" spans="1:10" ht="21" customHeight="1" x14ac:dyDescent="0.25"/>
    <row r="13" spans="1:10" ht="21" customHeight="1" x14ac:dyDescent="0.25"/>
    <row r="14" spans="1:10" ht="21" customHeight="1" x14ac:dyDescent="0.25"/>
    <row r="15" spans="1:10" ht="21" customHeight="1" x14ac:dyDescent="0.25"/>
    <row r="16" spans="1:10" ht="21" customHeight="1" x14ac:dyDescent="0.25"/>
    <row r="17" spans="1:10" ht="21" customHeight="1" x14ac:dyDescent="0.25">
      <c r="A17" s="19" t="s">
        <v>18</v>
      </c>
      <c r="B17" s="19" t="s">
        <v>19</v>
      </c>
      <c r="C17" s="19" t="s">
        <v>20</v>
      </c>
      <c r="D17" s="19" t="s">
        <v>21</v>
      </c>
      <c r="E17" s="19" t="s">
        <v>22</v>
      </c>
      <c r="F17" s="19" t="s">
        <v>23</v>
      </c>
      <c r="G17" s="19" t="s">
        <v>24</v>
      </c>
      <c r="H17" s="19" t="s">
        <v>25</v>
      </c>
      <c r="I17" s="19" t="s">
        <v>26</v>
      </c>
      <c r="J17" s="19" t="s">
        <v>27</v>
      </c>
    </row>
    <row r="18" spans="1:10" ht="21" customHeight="1" x14ac:dyDescent="0.25">
      <c r="A18" s="8">
        <v>1</v>
      </c>
      <c r="B18" s="9">
        <f t="shared" ref="B18:B49" si="0">IF(A18&lt;=$B$6,$B$9+(A18-1)*7,"")</f>
        <v>46034</v>
      </c>
      <c r="C18" s="10">
        <f t="shared" ref="C18:C49" si="1">IF(A18&lt;=$B$6,$B$7+(A18-1)*$B$8,"")</f>
        <v>20</v>
      </c>
      <c r="D18" s="11">
        <v>20</v>
      </c>
      <c r="E18" s="10">
        <f t="shared" ref="E18:E49" si="2">IF(OR(C18="",D18=""),"",D18-C18)</f>
        <v>0</v>
      </c>
      <c r="F18" s="10">
        <f>IF(C18="","",SUM($C$18:C18)+$B$10)</f>
        <v>120</v>
      </c>
      <c r="G18" s="10">
        <f>IF(A18&lt;=$B$6,SUM($D$18:D18)+$B$10,"")</f>
        <v>120</v>
      </c>
      <c r="H18" s="12">
        <f t="shared" ref="H18:H49" si="3">IF(G18="","",G18/$B$5)</f>
        <v>6.6666666666666666E-2</v>
      </c>
      <c r="I18" s="8" t="str">
        <f t="shared" ref="I18:I49" si="4">IF(A18&gt;$B$6,"Fuera del plan",IF(D18="","Pendiente",IF(D18&gt;=C18,"En línea","Por debajo")))</f>
        <v>En línea</v>
      </c>
      <c r="J18" s="13"/>
    </row>
    <row r="19" spans="1:10" ht="21" customHeight="1" x14ac:dyDescent="0.25">
      <c r="A19" s="8">
        <v>2</v>
      </c>
      <c r="B19" s="9">
        <f t="shared" si="0"/>
        <v>46041</v>
      </c>
      <c r="C19" s="10">
        <f t="shared" si="1"/>
        <v>25</v>
      </c>
      <c r="D19" s="11">
        <v>25</v>
      </c>
      <c r="E19" s="10">
        <f t="shared" si="2"/>
        <v>0</v>
      </c>
      <c r="F19" s="10">
        <f>IF(C19="","",SUM($C$18:C19)+$B$10)</f>
        <v>145</v>
      </c>
      <c r="G19" s="10">
        <f>IF(A19&lt;=$B$6,SUM($D$18:D19)+$B$10,"")</f>
        <v>145</v>
      </c>
      <c r="H19" s="12">
        <f t="shared" si="3"/>
        <v>8.0555555555555561E-2</v>
      </c>
      <c r="I19" s="8" t="str">
        <f t="shared" si="4"/>
        <v>En línea</v>
      </c>
      <c r="J19" s="13"/>
    </row>
    <row r="20" spans="1:10" ht="21" customHeight="1" x14ac:dyDescent="0.25">
      <c r="A20" s="8">
        <v>3</v>
      </c>
      <c r="B20" s="9">
        <f t="shared" si="0"/>
        <v>46048</v>
      </c>
      <c r="C20" s="10">
        <f t="shared" si="1"/>
        <v>30</v>
      </c>
      <c r="D20" s="11">
        <v>25</v>
      </c>
      <c r="E20" s="10">
        <f t="shared" si="2"/>
        <v>-5</v>
      </c>
      <c r="F20" s="10">
        <f>IF(C20="","",SUM($C$18:C20)+$B$10)</f>
        <v>175</v>
      </c>
      <c r="G20" s="10">
        <f>IF(A20&lt;=$B$6,SUM($D$18:D20)+$B$10,"")</f>
        <v>170</v>
      </c>
      <c r="H20" s="12">
        <f t="shared" si="3"/>
        <v>9.4444444444444442E-2</v>
      </c>
      <c r="I20" s="8" t="str">
        <f t="shared" si="4"/>
        <v>Por debajo</v>
      </c>
      <c r="J20" s="13"/>
    </row>
    <row r="21" spans="1:10" ht="21" customHeight="1" x14ac:dyDescent="0.25">
      <c r="A21" s="8">
        <v>4</v>
      </c>
      <c r="B21" s="9">
        <f t="shared" si="0"/>
        <v>46055</v>
      </c>
      <c r="C21" s="10">
        <f t="shared" si="1"/>
        <v>35</v>
      </c>
      <c r="D21" s="11">
        <v>35</v>
      </c>
      <c r="E21" s="10">
        <f t="shared" si="2"/>
        <v>0</v>
      </c>
      <c r="F21" s="10">
        <f>IF(C21="","",SUM($C$18:C21)+$B$10)</f>
        <v>210</v>
      </c>
      <c r="G21" s="10">
        <f>IF(A21&lt;=$B$6,SUM($D$18:D21)+$B$10,"")</f>
        <v>205</v>
      </c>
      <c r="H21" s="12">
        <f t="shared" si="3"/>
        <v>0.11388888888888889</v>
      </c>
      <c r="I21" s="8" t="str">
        <f t="shared" si="4"/>
        <v>En línea</v>
      </c>
      <c r="J21" s="13"/>
    </row>
    <row r="22" spans="1:10" ht="21" customHeight="1" x14ac:dyDescent="0.25">
      <c r="A22" s="8">
        <v>5</v>
      </c>
      <c r="B22" s="9">
        <f t="shared" si="0"/>
        <v>46062</v>
      </c>
      <c r="C22" s="10">
        <f t="shared" si="1"/>
        <v>40</v>
      </c>
      <c r="D22" s="11">
        <v>38</v>
      </c>
      <c r="E22" s="10">
        <f t="shared" si="2"/>
        <v>-2</v>
      </c>
      <c r="F22" s="10">
        <f>IF(C22="","",SUM($C$18:C22)+$B$10)</f>
        <v>250</v>
      </c>
      <c r="G22" s="10">
        <f>IF(A22&lt;=$B$6,SUM($D$18:D22)+$B$10,"")</f>
        <v>243</v>
      </c>
      <c r="H22" s="12">
        <f t="shared" si="3"/>
        <v>0.13500000000000001</v>
      </c>
      <c r="I22" s="8" t="str">
        <f t="shared" si="4"/>
        <v>Por debajo</v>
      </c>
      <c r="J22" s="13"/>
    </row>
    <row r="23" spans="1:10" ht="21" customHeight="1" x14ac:dyDescent="0.25">
      <c r="A23" s="8">
        <v>6</v>
      </c>
      <c r="B23" s="9">
        <f t="shared" si="0"/>
        <v>46069</v>
      </c>
      <c r="C23" s="10">
        <f t="shared" si="1"/>
        <v>45</v>
      </c>
      <c r="D23" s="11">
        <v>45</v>
      </c>
      <c r="E23" s="10">
        <f t="shared" si="2"/>
        <v>0</v>
      </c>
      <c r="F23" s="10">
        <f>IF(C23="","",SUM($C$18:C23)+$B$10)</f>
        <v>295</v>
      </c>
      <c r="G23" s="10">
        <f>IF(A23&lt;=$B$6,SUM($D$18:D23)+$B$10,"")</f>
        <v>288</v>
      </c>
      <c r="H23" s="12">
        <f t="shared" si="3"/>
        <v>0.16</v>
      </c>
      <c r="I23" s="8" t="str">
        <f t="shared" si="4"/>
        <v>En línea</v>
      </c>
      <c r="J23" s="13"/>
    </row>
    <row r="24" spans="1:10" ht="21" customHeight="1" x14ac:dyDescent="0.25">
      <c r="A24" s="8">
        <v>7</v>
      </c>
      <c r="B24" s="9">
        <f t="shared" si="0"/>
        <v>46076</v>
      </c>
      <c r="C24" s="10">
        <f t="shared" si="1"/>
        <v>50</v>
      </c>
      <c r="D24" s="11">
        <v>50</v>
      </c>
      <c r="E24" s="10">
        <f t="shared" si="2"/>
        <v>0</v>
      </c>
      <c r="F24" s="10">
        <f>IF(C24="","",SUM($C$18:C24)+$B$10)</f>
        <v>345</v>
      </c>
      <c r="G24" s="10">
        <f>IF(A24&lt;=$B$6,SUM($D$18:D24)+$B$10,"")</f>
        <v>338</v>
      </c>
      <c r="H24" s="12">
        <f t="shared" si="3"/>
        <v>0.18777777777777777</v>
      </c>
      <c r="I24" s="8" t="str">
        <f t="shared" si="4"/>
        <v>En línea</v>
      </c>
      <c r="J24" s="13"/>
    </row>
    <row r="25" spans="1:10" ht="21" customHeight="1" x14ac:dyDescent="0.25">
      <c r="A25" s="8">
        <v>8</v>
      </c>
      <c r="B25" s="9">
        <f t="shared" si="0"/>
        <v>46083</v>
      </c>
      <c r="C25" s="10">
        <f t="shared" si="1"/>
        <v>55</v>
      </c>
      <c r="D25" s="11">
        <v>52</v>
      </c>
      <c r="E25" s="10">
        <f t="shared" si="2"/>
        <v>-3</v>
      </c>
      <c r="F25" s="10">
        <f>IF(C25="","",SUM($C$18:C25)+$B$10)</f>
        <v>400</v>
      </c>
      <c r="G25" s="10">
        <f>IF(A25&lt;=$B$6,SUM($D$18:D25)+$B$10,"")</f>
        <v>390</v>
      </c>
      <c r="H25" s="12">
        <f t="shared" si="3"/>
        <v>0.21666666666666667</v>
      </c>
      <c r="I25" s="8" t="str">
        <f t="shared" si="4"/>
        <v>Por debajo</v>
      </c>
      <c r="J25" s="13"/>
    </row>
    <row r="26" spans="1:10" ht="21" customHeight="1" x14ac:dyDescent="0.25">
      <c r="A26" s="8">
        <v>9</v>
      </c>
      <c r="B26" s="9">
        <f t="shared" si="0"/>
        <v>46090</v>
      </c>
      <c r="C26" s="10">
        <f t="shared" si="1"/>
        <v>60</v>
      </c>
      <c r="D26" s="11">
        <v>60</v>
      </c>
      <c r="E26" s="10">
        <f t="shared" si="2"/>
        <v>0</v>
      </c>
      <c r="F26" s="10">
        <f>IF(C26="","",SUM($C$18:C26)+$B$10)</f>
        <v>460</v>
      </c>
      <c r="G26" s="10">
        <f>IF(A26&lt;=$B$6,SUM($D$18:D26)+$B$10,"")</f>
        <v>450</v>
      </c>
      <c r="H26" s="12">
        <f t="shared" si="3"/>
        <v>0.25</v>
      </c>
      <c r="I26" s="8" t="str">
        <f t="shared" si="4"/>
        <v>En línea</v>
      </c>
      <c r="J26" s="13"/>
    </row>
    <row r="27" spans="1:10" ht="21" customHeight="1" x14ac:dyDescent="0.25">
      <c r="A27" s="8">
        <v>10</v>
      </c>
      <c r="B27" s="9">
        <f t="shared" si="0"/>
        <v>46097</v>
      </c>
      <c r="C27" s="10">
        <f t="shared" si="1"/>
        <v>65</v>
      </c>
      <c r="D27" s="11">
        <v>65</v>
      </c>
      <c r="E27" s="10">
        <f t="shared" si="2"/>
        <v>0</v>
      </c>
      <c r="F27" s="10">
        <f>IF(C27="","",SUM($C$18:C27)+$B$10)</f>
        <v>525</v>
      </c>
      <c r="G27" s="10">
        <f>IF(A27&lt;=$B$6,SUM($D$18:D27)+$B$10,"")</f>
        <v>515</v>
      </c>
      <c r="H27" s="12">
        <f t="shared" si="3"/>
        <v>0.28611111111111109</v>
      </c>
      <c r="I27" s="8" t="str">
        <f t="shared" si="4"/>
        <v>En línea</v>
      </c>
      <c r="J27" s="13"/>
    </row>
    <row r="28" spans="1:10" ht="21" customHeight="1" x14ac:dyDescent="0.25">
      <c r="A28" s="8">
        <v>11</v>
      </c>
      <c r="B28" s="9">
        <f t="shared" si="0"/>
        <v>46104</v>
      </c>
      <c r="C28" s="10">
        <f t="shared" si="1"/>
        <v>70</v>
      </c>
      <c r="D28" s="11">
        <v>70</v>
      </c>
      <c r="E28" s="10">
        <f t="shared" si="2"/>
        <v>0</v>
      </c>
      <c r="F28" s="10">
        <f>IF(C28="","",SUM($C$18:C28)+$B$10)</f>
        <v>595</v>
      </c>
      <c r="G28" s="10">
        <f>IF(A28&lt;=$B$6,SUM($D$18:D28)+$B$10,"")</f>
        <v>585</v>
      </c>
      <c r="H28" s="12">
        <f t="shared" si="3"/>
        <v>0.32500000000000001</v>
      </c>
      <c r="I28" s="8" t="str">
        <f t="shared" si="4"/>
        <v>En línea</v>
      </c>
      <c r="J28" s="13"/>
    </row>
    <row r="29" spans="1:10" ht="21" customHeight="1" x14ac:dyDescent="0.25">
      <c r="A29" s="8">
        <v>12</v>
      </c>
      <c r="B29" s="9">
        <f t="shared" si="0"/>
        <v>46111</v>
      </c>
      <c r="C29" s="10">
        <f t="shared" si="1"/>
        <v>75</v>
      </c>
      <c r="D29" s="11">
        <v>75</v>
      </c>
      <c r="E29" s="10">
        <f t="shared" si="2"/>
        <v>0</v>
      </c>
      <c r="F29" s="10">
        <f>IF(C29="","",SUM($C$18:C29)+$B$10)</f>
        <v>670</v>
      </c>
      <c r="G29" s="10">
        <f>IF(A29&lt;=$B$6,SUM($D$18:D29)+$B$10,"")</f>
        <v>660</v>
      </c>
      <c r="H29" s="12">
        <f t="shared" si="3"/>
        <v>0.36666666666666664</v>
      </c>
      <c r="I29" s="8" t="str">
        <f t="shared" si="4"/>
        <v>En línea</v>
      </c>
      <c r="J29" s="13"/>
    </row>
    <row r="30" spans="1:10" ht="21" customHeight="1" x14ac:dyDescent="0.25">
      <c r="A30" s="8">
        <v>13</v>
      </c>
      <c r="B30" s="9">
        <f t="shared" si="0"/>
        <v>46118</v>
      </c>
      <c r="C30" s="10">
        <f t="shared" si="1"/>
        <v>80</v>
      </c>
      <c r="D30" s="11"/>
      <c r="E30" s="10" t="str">
        <f t="shared" si="2"/>
        <v/>
      </c>
      <c r="F30" s="10">
        <f>IF(C30="","",SUM($C$18:C30)+$B$10)</f>
        <v>750</v>
      </c>
      <c r="G30" s="10">
        <f>IF(A30&lt;=$B$6,SUM($D$18:D30)+$B$10,"")</f>
        <v>660</v>
      </c>
      <c r="H30" s="12">
        <f t="shared" si="3"/>
        <v>0.36666666666666664</v>
      </c>
      <c r="I30" s="8" t="str">
        <f t="shared" si="4"/>
        <v>Pendiente</v>
      </c>
      <c r="J30" s="13"/>
    </row>
    <row r="31" spans="1:10" ht="21" customHeight="1" x14ac:dyDescent="0.25">
      <c r="A31" s="8">
        <v>14</v>
      </c>
      <c r="B31" s="9">
        <f t="shared" si="0"/>
        <v>46125</v>
      </c>
      <c r="C31" s="10">
        <f t="shared" si="1"/>
        <v>85</v>
      </c>
      <c r="D31" s="11"/>
      <c r="E31" s="10" t="str">
        <f t="shared" si="2"/>
        <v/>
      </c>
      <c r="F31" s="10">
        <f>IF(C31="","",SUM($C$18:C31)+$B$10)</f>
        <v>835</v>
      </c>
      <c r="G31" s="10">
        <f>IF(A31&lt;=$B$6,SUM($D$18:D31)+$B$10,"")</f>
        <v>660</v>
      </c>
      <c r="H31" s="12">
        <f t="shared" si="3"/>
        <v>0.36666666666666664</v>
      </c>
      <c r="I31" s="8" t="str">
        <f t="shared" si="4"/>
        <v>Pendiente</v>
      </c>
      <c r="J31" s="13"/>
    </row>
    <row r="32" spans="1:10" ht="21" customHeight="1" x14ac:dyDescent="0.25">
      <c r="A32" s="8">
        <v>15</v>
      </c>
      <c r="B32" s="9">
        <f t="shared" si="0"/>
        <v>46132</v>
      </c>
      <c r="C32" s="10">
        <f t="shared" si="1"/>
        <v>90</v>
      </c>
      <c r="D32" s="11"/>
      <c r="E32" s="10" t="str">
        <f t="shared" si="2"/>
        <v/>
      </c>
      <c r="F32" s="10">
        <f>IF(C32="","",SUM($C$18:C32)+$B$10)</f>
        <v>925</v>
      </c>
      <c r="G32" s="10">
        <f>IF(A32&lt;=$B$6,SUM($D$18:D32)+$B$10,"")</f>
        <v>660</v>
      </c>
      <c r="H32" s="12">
        <f t="shared" si="3"/>
        <v>0.36666666666666664</v>
      </c>
      <c r="I32" s="8" t="str">
        <f t="shared" si="4"/>
        <v>Pendiente</v>
      </c>
      <c r="J32" s="13"/>
    </row>
    <row r="33" spans="1:10" ht="21" customHeight="1" x14ac:dyDescent="0.25">
      <c r="A33" s="8">
        <v>16</v>
      </c>
      <c r="B33" s="9">
        <f t="shared" si="0"/>
        <v>46139</v>
      </c>
      <c r="C33" s="10">
        <f t="shared" si="1"/>
        <v>95</v>
      </c>
      <c r="D33" s="11"/>
      <c r="E33" s="10" t="str">
        <f t="shared" si="2"/>
        <v/>
      </c>
      <c r="F33" s="10">
        <f>IF(C33="","",SUM($C$18:C33)+$B$10)</f>
        <v>1020</v>
      </c>
      <c r="G33" s="10">
        <f>IF(A33&lt;=$B$6,SUM($D$18:D33)+$B$10,"")</f>
        <v>660</v>
      </c>
      <c r="H33" s="12">
        <f t="shared" si="3"/>
        <v>0.36666666666666664</v>
      </c>
      <c r="I33" s="8" t="str">
        <f t="shared" si="4"/>
        <v>Pendiente</v>
      </c>
      <c r="J33" s="13"/>
    </row>
    <row r="34" spans="1:10" ht="21" customHeight="1" x14ac:dyDescent="0.25">
      <c r="A34" s="8">
        <v>17</v>
      </c>
      <c r="B34" s="9">
        <f t="shared" si="0"/>
        <v>46146</v>
      </c>
      <c r="C34" s="10">
        <f t="shared" si="1"/>
        <v>100</v>
      </c>
      <c r="D34" s="11"/>
      <c r="E34" s="10" t="str">
        <f t="shared" si="2"/>
        <v/>
      </c>
      <c r="F34" s="10">
        <f>IF(C34="","",SUM($C$18:C34)+$B$10)</f>
        <v>1120</v>
      </c>
      <c r="G34" s="10">
        <f>IF(A34&lt;=$B$6,SUM($D$18:D34)+$B$10,"")</f>
        <v>660</v>
      </c>
      <c r="H34" s="12">
        <f t="shared" si="3"/>
        <v>0.36666666666666664</v>
      </c>
      <c r="I34" s="8" t="str">
        <f t="shared" si="4"/>
        <v>Pendiente</v>
      </c>
      <c r="J34" s="13"/>
    </row>
    <row r="35" spans="1:10" ht="21" customHeight="1" x14ac:dyDescent="0.25">
      <c r="A35" s="8">
        <v>18</v>
      </c>
      <c r="B35" s="9">
        <f t="shared" si="0"/>
        <v>46153</v>
      </c>
      <c r="C35" s="10">
        <f t="shared" si="1"/>
        <v>105</v>
      </c>
      <c r="D35" s="11"/>
      <c r="E35" s="10" t="str">
        <f t="shared" si="2"/>
        <v/>
      </c>
      <c r="F35" s="10">
        <f>IF(C35="","",SUM($C$18:C35)+$B$10)</f>
        <v>1225</v>
      </c>
      <c r="G35" s="10">
        <f>IF(A35&lt;=$B$6,SUM($D$18:D35)+$B$10,"")</f>
        <v>660</v>
      </c>
      <c r="H35" s="12">
        <f t="shared" si="3"/>
        <v>0.36666666666666664</v>
      </c>
      <c r="I35" s="8" t="str">
        <f t="shared" si="4"/>
        <v>Pendiente</v>
      </c>
      <c r="J35" s="13"/>
    </row>
    <row r="36" spans="1:10" ht="21" customHeight="1" x14ac:dyDescent="0.25">
      <c r="A36" s="8">
        <v>19</v>
      </c>
      <c r="B36" s="9">
        <f t="shared" si="0"/>
        <v>46160</v>
      </c>
      <c r="C36" s="10">
        <f t="shared" si="1"/>
        <v>110</v>
      </c>
      <c r="D36" s="11"/>
      <c r="E36" s="10" t="str">
        <f t="shared" si="2"/>
        <v/>
      </c>
      <c r="F36" s="10">
        <f>IF(C36="","",SUM($C$18:C36)+$B$10)</f>
        <v>1335</v>
      </c>
      <c r="G36" s="10">
        <f>IF(A36&lt;=$B$6,SUM($D$18:D36)+$B$10,"")</f>
        <v>660</v>
      </c>
      <c r="H36" s="12">
        <f t="shared" si="3"/>
        <v>0.36666666666666664</v>
      </c>
      <c r="I36" s="8" t="str">
        <f t="shared" si="4"/>
        <v>Pendiente</v>
      </c>
      <c r="J36" s="13"/>
    </row>
    <row r="37" spans="1:10" ht="21" customHeight="1" x14ac:dyDescent="0.25">
      <c r="A37" s="8">
        <v>20</v>
      </c>
      <c r="B37" s="9">
        <f t="shared" si="0"/>
        <v>46167</v>
      </c>
      <c r="C37" s="10">
        <f t="shared" si="1"/>
        <v>115</v>
      </c>
      <c r="D37" s="11"/>
      <c r="E37" s="10" t="str">
        <f t="shared" si="2"/>
        <v/>
      </c>
      <c r="F37" s="10">
        <f>IF(C37="","",SUM($C$18:C37)+$B$10)</f>
        <v>1450</v>
      </c>
      <c r="G37" s="10">
        <f>IF(A37&lt;=$B$6,SUM($D$18:D37)+$B$10,"")</f>
        <v>660</v>
      </c>
      <c r="H37" s="12">
        <f t="shared" si="3"/>
        <v>0.36666666666666664</v>
      </c>
      <c r="I37" s="8" t="str">
        <f t="shared" si="4"/>
        <v>Pendiente</v>
      </c>
      <c r="J37" s="13"/>
    </row>
    <row r="38" spans="1:10" ht="21" customHeight="1" x14ac:dyDescent="0.25">
      <c r="A38" s="8">
        <v>21</v>
      </c>
      <c r="B38" s="9">
        <f t="shared" si="0"/>
        <v>46174</v>
      </c>
      <c r="C38" s="10">
        <f t="shared" si="1"/>
        <v>120</v>
      </c>
      <c r="D38" s="11"/>
      <c r="E38" s="10" t="str">
        <f t="shared" si="2"/>
        <v/>
      </c>
      <c r="F38" s="10">
        <f>IF(C38="","",SUM($C$18:C38)+$B$10)</f>
        <v>1570</v>
      </c>
      <c r="G38" s="10">
        <f>IF(A38&lt;=$B$6,SUM($D$18:D38)+$B$10,"")</f>
        <v>660</v>
      </c>
      <c r="H38" s="12">
        <f t="shared" si="3"/>
        <v>0.36666666666666664</v>
      </c>
      <c r="I38" s="8" t="str">
        <f t="shared" si="4"/>
        <v>Pendiente</v>
      </c>
      <c r="J38" s="13"/>
    </row>
    <row r="39" spans="1:10" ht="21" customHeight="1" x14ac:dyDescent="0.25">
      <c r="A39" s="8">
        <v>22</v>
      </c>
      <c r="B39" s="9">
        <f t="shared" si="0"/>
        <v>46181</v>
      </c>
      <c r="C39" s="10">
        <f t="shared" si="1"/>
        <v>125</v>
      </c>
      <c r="D39" s="11"/>
      <c r="E39" s="10" t="str">
        <f t="shared" si="2"/>
        <v/>
      </c>
      <c r="F39" s="10">
        <f>IF(C39="","",SUM($C$18:C39)+$B$10)</f>
        <v>1695</v>
      </c>
      <c r="G39" s="10">
        <f>IF(A39&lt;=$B$6,SUM($D$18:D39)+$B$10,"")</f>
        <v>660</v>
      </c>
      <c r="H39" s="12">
        <f t="shared" si="3"/>
        <v>0.36666666666666664</v>
      </c>
      <c r="I39" s="8" t="str">
        <f t="shared" si="4"/>
        <v>Pendiente</v>
      </c>
      <c r="J39" s="13"/>
    </row>
    <row r="40" spans="1:10" ht="21" customHeight="1" x14ac:dyDescent="0.25">
      <c r="A40" s="8">
        <v>23</v>
      </c>
      <c r="B40" s="9">
        <f t="shared" si="0"/>
        <v>46188</v>
      </c>
      <c r="C40" s="10">
        <f t="shared" si="1"/>
        <v>130</v>
      </c>
      <c r="D40" s="11"/>
      <c r="E40" s="10" t="str">
        <f t="shared" si="2"/>
        <v/>
      </c>
      <c r="F40" s="10">
        <f>IF(C40="","",SUM($C$18:C40)+$B$10)</f>
        <v>1825</v>
      </c>
      <c r="G40" s="10">
        <f>IF(A40&lt;=$B$6,SUM($D$18:D40)+$B$10,"")</f>
        <v>660</v>
      </c>
      <c r="H40" s="12">
        <f t="shared" si="3"/>
        <v>0.36666666666666664</v>
      </c>
      <c r="I40" s="8" t="str">
        <f t="shared" si="4"/>
        <v>Pendiente</v>
      </c>
      <c r="J40" s="13"/>
    </row>
    <row r="41" spans="1:10" ht="21" customHeight="1" x14ac:dyDescent="0.25">
      <c r="A41" s="8">
        <v>24</v>
      </c>
      <c r="B41" s="9">
        <f t="shared" si="0"/>
        <v>46195</v>
      </c>
      <c r="C41" s="10">
        <f t="shared" si="1"/>
        <v>135</v>
      </c>
      <c r="D41" s="11"/>
      <c r="E41" s="10" t="str">
        <f t="shared" si="2"/>
        <v/>
      </c>
      <c r="F41" s="10">
        <f>IF(C41="","",SUM($C$18:C41)+$B$10)</f>
        <v>1960</v>
      </c>
      <c r="G41" s="10">
        <f>IF(A41&lt;=$B$6,SUM($D$18:D41)+$B$10,"")</f>
        <v>660</v>
      </c>
      <c r="H41" s="12">
        <f t="shared" si="3"/>
        <v>0.36666666666666664</v>
      </c>
      <c r="I41" s="8" t="str">
        <f t="shared" si="4"/>
        <v>Pendiente</v>
      </c>
      <c r="J41" s="13"/>
    </row>
    <row r="42" spans="1:10" ht="21" customHeight="1" x14ac:dyDescent="0.25">
      <c r="A42" s="8">
        <v>25</v>
      </c>
      <c r="B42" s="9" t="str">
        <f t="shared" si="0"/>
        <v/>
      </c>
      <c r="C42" s="10" t="str">
        <f t="shared" si="1"/>
        <v/>
      </c>
      <c r="D42" s="11"/>
      <c r="E42" s="10" t="str">
        <f t="shared" si="2"/>
        <v/>
      </c>
      <c r="F42" s="10" t="str">
        <f>IF(C42="","",SUM($C$18:C42)+$B$10)</f>
        <v/>
      </c>
      <c r="G42" s="10" t="str">
        <f>IF(A42&lt;=$B$6,SUM($D$18:D42)+$B$10,"")</f>
        <v/>
      </c>
      <c r="H42" s="12" t="str">
        <f t="shared" si="3"/>
        <v/>
      </c>
      <c r="I42" s="8" t="str">
        <f t="shared" si="4"/>
        <v>Fuera del plan</v>
      </c>
      <c r="J42" s="13"/>
    </row>
    <row r="43" spans="1:10" ht="21" customHeight="1" x14ac:dyDescent="0.25">
      <c r="A43" s="8">
        <v>26</v>
      </c>
      <c r="B43" s="9" t="str">
        <f t="shared" si="0"/>
        <v/>
      </c>
      <c r="C43" s="10" t="str">
        <f t="shared" si="1"/>
        <v/>
      </c>
      <c r="D43" s="11"/>
      <c r="E43" s="10" t="str">
        <f t="shared" si="2"/>
        <v/>
      </c>
      <c r="F43" s="10" t="str">
        <f>IF(C43="","",SUM($C$18:C43)+$B$10)</f>
        <v/>
      </c>
      <c r="G43" s="10" t="str">
        <f>IF(A43&lt;=$B$6,SUM($D$18:D43)+$B$10,"")</f>
        <v/>
      </c>
      <c r="H43" s="12" t="str">
        <f t="shared" si="3"/>
        <v/>
      </c>
      <c r="I43" s="8" t="str">
        <f t="shared" si="4"/>
        <v>Fuera del plan</v>
      </c>
      <c r="J43" s="13"/>
    </row>
    <row r="44" spans="1:10" ht="21" customHeight="1" x14ac:dyDescent="0.25">
      <c r="A44" s="8">
        <v>27</v>
      </c>
      <c r="B44" s="9" t="str">
        <f t="shared" si="0"/>
        <v/>
      </c>
      <c r="C44" s="10" t="str">
        <f t="shared" si="1"/>
        <v/>
      </c>
      <c r="D44" s="11"/>
      <c r="E44" s="10" t="str">
        <f t="shared" si="2"/>
        <v/>
      </c>
      <c r="F44" s="10" t="str">
        <f>IF(C44="","",SUM($C$18:C44)+$B$10)</f>
        <v/>
      </c>
      <c r="G44" s="10" t="str">
        <f>IF(A44&lt;=$B$6,SUM($D$18:D44)+$B$10,"")</f>
        <v/>
      </c>
      <c r="H44" s="12" t="str">
        <f t="shared" si="3"/>
        <v/>
      </c>
      <c r="I44" s="8" t="str">
        <f t="shared" si="4"/>
        <v>Fuera del plan</v>
      </c>
      <c r="J44" s="13"/>
    </row>
    <row r="45" spans="1:10" ht="21" customHeight="1" x14ac:dyDescent="0.25">
      <c r="A45" s="8">
        <v>28</v>
      </c>
      <c r="B45" s="9" t="str">
        <f t="shared" si="0"/>
        <v/>
      </c>
      <c r="C45" s="10" t="str">
        <f t="shared" si="1"/>
        <v/>
      </c>
      <c r="D45" s="11"/>
      <c r="E45" s="10" t="str">
        <f t="shared" si="2"/>
        <v/>
      </c>
      <c r="F45" s="10" t="str">
        <f>IF(C45="","",SUM($C$18:C45)+$B$10)</f>
        <v/>
      </c>
      <c r="G45" s="10" t="str">
        <f>IF(A45&lt;=$B$6,SUM($D$18:D45)+$B$10,"")</f>
        <v/>
      </c>
      <c r="H45" s="12" t="str">
        <f t="shared" si="3"/>
        <v/>
      </c>
      <c r="I45" s="8" t="str">
        <f t="shared" si="4"/>
        <v>Fuera del plan</v>
      </c>
      <c r="J45" s="13"/>
    </row>
    <row r="46" spans="1:10" ht="21" customHeight="1" x14ac:dyDescent="0.25">
      <c r="A46" s="8">
        <v>29</v>
      </c>
      <c r="B46" s="9" t="str">
        <f t="shared" si="0"/>
        <v/>
      </c>
      <c r="C46" s="10" t="str">
        <f t="shared" si="1"/>
        <v/>
      </c>
      <c r="D46" s="11"/>
      <c r="E46" s="10" t="str">
        <f t="shared" si="2"/>
        <v/>
      </c>
      <c r="F46" s="10" t="str">
        <f>IF(C46="","",SUM($C$18:C46)+$B$10)</f>
        <v/>
      </c>
      <c r="G46" s="10" t="str">
        <f>IF(A46&lt;=$B$6,SUM($D$18:D46)+$B$10,"")</f>
        <v/>
      </c>
      <c r="H46" s="12" t="str">
        <f t="shared" si="3"/>
        <v/>
      </c>
      <c r="I46" s="8" t="str">
        <f t="shared" si="4"/>
        <v>Fuera del plan</v>
      </c>
      <c r="J46" s="13"/>
    </row>
    <row r="47" spans="1:10" ht="21" customHeight="1" x14ac:dyDescent="0.25">
      <c r="A47" s="8">
        <v>30</v>
      </c>
      <c r="B47" s="9" t="str">
        <f t="shared" si="0"/>
        <v/>
      </c>
      <c r="C47" s="10" t="str">
        <f t="shared" si="1"/>
        <v/>
      </c>
      <c r="D47" s="11"/>
      <c r="E47" s="10" t="str">
        <f t="shared" si="2"/>
        <v/>
      </c>
      <c r="F47" s="10" t="str">
        <f>IF(C47="","",SUM($C$18:C47)+$B$10)</f>
        <v/>
      </c>
      <c r="G47" s="10" t="str">
        <f>IF(A47&lt;=$B$6,SUM($D$18:D47)+$B$10,"")</f>
        <v/>
      </c>
      <c r="H47" s="12" t="str">
        <f t="shared" si="3"/>
        <v/>
      </c>
      <c r="I47" s="8" t="str">
        <f t="shared" si="4"/>
        <v>Fuera del plan</v>
      </c>
      <c r="J47" s="13"/>
    </row>
    <row r="48" spans="1:10" ht="21" customHeight="1" x14ac:dyDescent="0.25">
      <c r="A48" s="8">
        <v>31</v>
      </c>
      <c r="B48" s="9" t="str">
        <f t="shared" si="0"/>
        <v/>
      </c>
      <c r="C48" s="10" t="str">
        <f t="shared" si="1"/>
        <v/>
      </c>
      <c r="D48" s="11"/>
      <c r="E48" s="10" t="str">
        <f t="shared" si="2"/>
        <v/>
      </c>
      <c r="F48" s="10" t="str">
        <f>IF(C48="","",SUM($C$18:C48)+$B$10)</f>
        <v/>
      </c>
      <c r="G48" s="10" t="str">
        <f>IF(A48&lt;=$B$6,SUM($D$18:D48)+$B$10,"")</f>
        <v/>
      </c>
      <c r="H48" s="12" t="str">
        <f t="shared" si="3"/>
        <v/>
      </c>
      <c r="I48" s="8" t="str">
        <f t="shared" si="4"/>
        <v>Fuera del plan</v>
      </c>
      <c r="J48" s="13"/>
    </row>
    <row r="49" spans="1:10" ht="21" customHeight="1" x14ac:dyDescent="0.25">
      <c r="A49" s="8">
        <v>32</v>
      </c>
      <c r="B49" s="9" t="str">
        <f t="shared" si="0"/>
        <v/>
      </c>
      <c r="C49" s="10" t="str">
        <f t="shared" si="1"/>
        <v/>
      </c>
      <c r="D49" s="11"/>
      <c r="E49" s="10" t="str">
        <f t="shared" si="2"/>
        <v/>
      </c>
      <c r="F49" s="10" t="str">
        <f>IF(C49="","",SUM($C$18:C49)+$B$10)</f>
        <v/>
      </c>
      <c r="G49" s="10" t="str">
        <f>IF(A49&lt;=$B$6,SUM($D$18:D49)+$B$10,"")</f>
        <v/>
      </c>
      <c r="H49" s="12" t="str">
        <f t="shared" si="3"/>
        <v/>
      </c>
      <c r="I49" s="8" t="str">
        <f t="shared" si="4"/>
        <v>Fuera del plan</v>
      </c>
      <c r="J49" s="13"/>
    </row>
    <row r="50" spans="1:10" ht="21" customHeight="1" x14ac:dyDescent="0.25">
      <c r="A50" s="8">
        <v>33</v>
      </c>
      <c r="B50" s="9" t="str">
        <f t="shared" ref="B50:B81" si="5">IF(A50&lt;=$B$6,$B$9+(A50-1)*7,"")</f>
        <v/>
      </c>
      <c r="C50" s="10" t="str">
        <f t="shared" ref="C50:C69" si="6">IF(A50&lt;=$B$6,$B$7+(A50-1)*$B$8,"")</f>
        <v/>
      </c>
      <c r="D50" s="11"/>
      <c r="E50" s="10" t="str">
        <f t="shared" ref="E50:E81" si="7">IF(OR(C50="",D50=""),"",D50-C50)</f>
        <v/>
      </c>
      <c r="F50" s="10" t="str">
        <f>IF(C50="","",SUM($C$18:C50)+$B$10)</f>
        <v/>
      </c>
      <c r="G50" s="10" t="str">
        <f>IF(A50&lt;=$B$6,SUM($D$18:D50)+$B$10,"")</f>
        <v/>
      </c>
      <c r="H50" s="12" t="str">
        <f t="shared" ref="H50:H81" si="8">IF(G50="","",G50/$B$5)</f>
        <v/>
      </c>
      <c r="I50" s="8" t="str">
        <f t="shared" ref="I50:I69" si="9">IF(A50&gt;$B$6,"Fuera del plan",IF(D50="","Pendiente",IF(D50&gt;=C50,"En línea","Por debajo")))</f>
        <v>Fuera del plan</v>
      </c>
      <c r="J50" s="13"/>
    </row>
    <row r="51" spans="1:10" ht="21" customHeight="1" x14ac:dyDescent="0.25">
      <c r="A51" s="8">
        <v>34</v>
      </c>
      <c r="B51" s="9" t="str">
        <f t="shared" si="5"/>
        <v/>
      </c>
      <c r="C51" s="10" t="str">
        <f t="shared" si="6"/>
        <v/>
      </c>
      <c r="D51" s="11"/>
      <c r="E51" s="10" t="str">
        <f t="shared" si="7"/>
        <v/>
      </c>
      <c r="F51" s="10" t="str">
        <f>IF(C51="","",SUM($C$18:C51)+$B$10)</f>
        <v/>
      </c>
      <c r="G51" s="10" t="str">
        <f>IF(A51&lt;=$B$6,SUM($D$18:D51)+$B$10,"")</f>
        <v/>
      </c>
      <c r="H51" s="12" t="str">
        <f t="shared" si="8"/>
        <v/>
      </c>
      <c r="I51" s="8" t="str">
        <f t="shared" si="9"/>
        <v>Fuera del plan</v>
      </c>
      <c r="J51" s="13"/>
    </row>
    <row r="52" spans="1:10" ht="21" customHeight="1" x14ac:dyDescent="0.25">
      <c r="A52" s="8">
        <v>35</v>
      </c>
      <c r="B52" s="9" t="str">
        <f t="shared" si="5"/>
        <v/>
      </c>
      <c r="C52" s="10" t="str">
        <f t="shared" si="6"/>
        <v/>
      </c>
      <c r="D52" s="11"/>
      <c r="E52" s="10" t="str">
        <f t="shared" si="7"/>
        <v/>
      </c>
      <c r="F52" s="10" t="str">
        <f>IF(C52="","",SUM($C$18:C52)+$B$10)</f>
        <v/>
      </c>
      <c r="G52" s="10" t="str">
        <f>IF(A52&lt;=$B$6,SUM($D$18:D52)+$B$10,"")</f>
        <v/>
      </c>
      <c r="H52" s="12" t="str">
        <f t="shared" si="8"/>
        <v/>
      </c>
      <c r="I52" s="8" t="str">
        <f t="shared" si="9"/>
        <v>Fuera del plan</v>
      </c>
      <c r="J52" s="13"/>
    </row>
    <row r="53" spans="1:10" ht="21" customHeight="1" x14ac:dyDescent="0.25">
      <c r="A53" s="8">
        <v>36</v>
      </c>
      <c r="B53" s="9" t="str">
        <f t="shared" si="5"/>
        <v/>
      </c>
      <c r="C53" s="10" t="str">
        <f t="shared" si="6"/>
        <v/>
      </c>
      <c r="D53" s="11"/>
      <c r="E53" s="10" t="str">
        <f t="shared" si="7"/>
        <v/>
      </c>
      <c r="F53" s="10" t="str">
        <f>IF(C53="","",SUM($C$18:C53)+$B$10)</f>
        <v/>
      </c>
      <c r="G53" s="10" t="str">
        <f>IF(A53&lt;=$B$6,SUM($D$18:D53)+$B$10,"")</f>
        <v/>
      </c>
      <c r="H53" s="12" t="str">
        <f t="shared" si="8"/>
        <v/>
      </c>
      <c r="I53" s="8" t="str">
        <f t="shared" si="9"/>
        <v>Fuera del plan</v>
      </c>
      <c r="J53" s="13"/>
    </row>
    <row r="54" spans="1:10" ht="21" customHeight="1" x14ac:dyDescent="0.25">
      <c r="A54" s="8">
        <v>37</v>
      </c>
      <c r="B54" s="9" t="str">
        <f t="shared" si="5"/>
        <v/>
      </c>
      <c r="C54" s="10" t="str">
        <f t="shared" si="6"/>
        <v/>
      </c>
      <c r="D54" s="11"/>
      <c r="E54" s="10" t="str">
        <f t="shared" si="7"/>
        <v/>
      </c>
      <c r="F54" s="10" t="str">
        <f>IF(C54="","",SUM($C$18:C54)+$B$10)</f>
        <v/>
      </c>
      <c r="G54" s="10" t="str">
        <f>IF(A54&lt;=$B$6,SUM($D$18:D54)+$B$10,"")</f>
        <v/>
      </c>
      <c r="H54" s="12" t="str">
        <f t="shared" si="8"/>
        <v/>
      </c>
      <c r="I54" s="8" t="str">
        <f t="shared" si="9"/>
        <v>Fuera del plan</v>
      </c>
      <c r="J54" s="13"/>
    </row>
    <row r="55" spans="1:10" ht="21" customHeight="1" x14ac:dyDescent="0.25">
      <c r="A55" s="8">
        <v>38</v>
      </c>
      <c r="B55" s="9" t="str">
        <f t="shared" si="5"/>
        <v/>
      </c>
      <c r="C55" s="10" t="str">
        <f t="shared" si="6"/>
        <v/>
      </c>
      <c r="D55" s="11"/>
      <c r="E55" s="10" t="str">
        <f t="shared" si="7"/>
        <v/>
      </c>
      <c r="F55" s="10" t="str">
        <f>IF(C55="","",SUM($C$18:C55)+$B$10)</f>
        <v/>
      </c>
      <c r="G55" s="10" t="str">
        <f>IF(A55&lt;=$B$6,SUM($D$18:D55)+$B$10,"")</f>
        <v/>
      </c>
      <c r="H55" s="12" t="str">
        <f t="shared" si="8"/>
        <v/>
      </c>
      <c r="I55" s="8" t="str">
        <f t="shared" si="9"/>
        <v>Fuera del plan</v>
      </c>
      <c r="J55" s="13"/>
    </row>
    <row r="56" spans="1:10" ht="21" customHeight="1" x14ac:dyDescent="0.25">
      <c r="A56" s="8">
        <v>39</v>
      </c>
      <c r="B56" s="9" t="str">
        <f t="shared" si="5"/>
        <v/>
      </c>
      <c r="C56" s="10" t="str">
        <f t="shared" si="6"/>
        <v/>
      </c>
      <c r="D56" s="11"/>
      <c r="E56" s="10" t="str">
        <f t="shared" si="7"/>
        <v/>
      </c>
      <c r="F56" s="10" t="str">
        <f>IF(C56="","",SUM($C$18:C56)+$B$10)</f>
        <v/>
      </c>
      <c r="G56" s="10" t="str">
        <f>IF(A56&lt;=$B$6,SUM($D$18:D56)+$B$10,"")</f>
        <v/>
      </c>
      <c r="H56" s="12" t="str">
        <f t="shared" si="8"/>
        <v/>
      </c>
      <c r="I56" s="8" t="str">
        <f t="shared" si="9"/>
        <v>Fuera del plan</v>
      </c>
      <c r="J56" s="13"/>
    </row>
    <row r="57" spans="1:10" ht="21" customHeight="1" x14ac:dyDescent="0.25">
      <c r="A57" s="8">
        <v>40</v>
      </c>
      <c r="B57" s="9" t="str">
        <f t="shared" si="5"/>
        <v/>
      </c>
      <c r="C57" s="10" t="str">
        <f t="shared" si="6"/>
        <v/>
      </c>
      <c r="D57" s="11"/>
      <c r="E57" s="10" t="str">
        <f t="shared" si="7"/>
        <v/>
      </c>
      <c r="F57" s="10" t="str">
        <f>IF(C57="","",SUM($C$18:C57)+$B$10)</f>
        <v/>
      </c>
      <c r="G57" s="10" t="str">
        <f>IF(A57&lt;=$B$6,SUM($D$18:D57)+$B$10,"")</f>
        <v/>
      </c>
      <c r="H57" s="12" t="str">
        <f t="shared" si="8"/>
        <v/>
      </c>
      <c r="I57" s="8" t="str">
        <f t="shared" si="9"/>
        <v>Fuera del plan</v>
      </c>
      <c r="J57" s="13"/>
    </row>
    <row r="58" spans="1:10" ht="21" customHeight="1" x14ac:dyDescent="0.25">
      <c r="A58" s="8">
        <v>41</v>
      </c>
      <c r="B58" s="9" t="str">
        <f t="shared" si="5"/>
        <v/>
      </c>
      <c r="C58" s="10" t="str">
        <f t="shared" si="6"/>
        <v/>
      </c>
      <c r="D58" s="11"/>
      <c r="E58" s="10" t="str">
        <f t="shared" si="7"/>
        <v/>
      </c>
      <c r="F58" s="10" t="str">
        <f>IF(C58="","",SUM($C$18:C58)+$B$10)</f>
        <v/>
      </c>
      <c r="G58" s="10" t="str">
        <f>IF(A58&lt;=$B$6,SUM($D$18:D58)+$B$10,"")</f>
        <v/>
      </c>
      <c r="H58" s="12" t="str">
        <f t="shared" si="8"/>
        <v/>
      </c>
      <c r="I58" s="8" t="str">
        <f t="shared" si="9"/>
        <v>Fuera del plan</v>
      </c>
      <c r="J58" s="13"/>
    </row>
    <row r="59" spans="1:10" ht="21" customHeight="1" x14ac:dyDescent="0.25">
      <c r="A59" s="8">
        <v>42</v>
      </c>
      <c r="B59" s="9" t="str">
        <f t="shared" si="5"/>
        <v/>
      </c>
      <c r="C59" s="10" t="str">
        <f t="shared" si="6"/>
        <v/>
      </c>
      <c r="D59" s="11"/>
      <c r="E59" s="10" t="str">
        <f t="shared" si="7"/>
        <v/>
      </c>
      <c r="F59" s="10" t="str">
        <f>IF(C59="","",SUM($C$18:C59)+$B$10)</f>
        <v/>
      </c>
      <c r="G59" s="10" t="str">
        <f>IF(A59&lt;=$B$6,SUM($D$18:D59)+$B$10,"")</f>
        <v/>
      </c>
      <c r="H59" s="12" t="str">
        <f t="shared" si="8"/>
        <v/>
      </c>
      <c r="I59" s="8" t="str">
        <f t="shared" si="9"/>
        <v>Fuera del plan</v>
      </c>
      <c r="J59" s="13"/>
    </row>
    <row r="60" spans="1:10" ht="21" customHeight="1" x14ac:dyDescent="0.25">
      <c r="A60" s="8">
        <v>43</v>
      </c>
      <c r="B60" s="9" t="str">
        <f t="shared" si="5"/>
        <v/>
      </c>
      <c r="C60" s="10" t="str">
        <f t="shared" si="6"/>
        <v/>
      </c>
      <c r="D60" s="11"/>
      <c r="E60" s="10" t="str">
        <f t="shared" si="7"/>
        <v/>
      </c>
      <c r="F60" s="10" t="str">
        <f>IF(C60="","",SUM($C$18:C60)+$B$10)</f>
        <v/>
      </c>
      <c r="G60" s="10" t="str">
        <f>IF(A60&lt;=$B$6,SUM($D$18:D60)+$B$10,"")</f>
        <v/>
      </c>
      <c r="H60" s="12" t="str">
        <f t="shared" si="8"/>
        <v/>
      </c>
      <c r="I60" s="8" t="str">
        <f t="shared" si="9"/>
        <v>Fuera del plan</v>
      </c>
      <c r="J60" s="13"/>
    </row>
    <row r="61" spans="1:10" ht="21" customHeight="1" x14ac:dyDescent="0.25">
      <c r="A61" s="8">
        <v>44</v>
      </c>
      <c r="B61" s="9" t="str">
        <f t="shared" si="5"/>
        <v/>
      </c>
      <c r="C61" s="10" t="str">
        <f t="shared" si="6"/>
        <v/>
      </c>
      <c r="D61" s="11"/>
      <c r="E61" s="10" t="str">
        <f t="shared" si="7"/>
        <v/>
      </c>
      <c r="F61" s="10" t="str">
        <f>IF(C61="","",SUM($C$18:C61)+$B$10)</f>
        <v/>
      </c>
      <c r="G61" s="10" t="str">
        <f>IF(A61&lt;=$B$6,SUM($D$18:D61)+$B$10,"")</f>
        <v/>
      </c>
      <c r="H61" s="12" t="str">
        <f t="shared" si="8"/>
        <v/>
      </c>
      <c r="I61" s="8" t="str">
        <f t="shared" si="9"/>
        <v>Fuera del plan</v>
      </c>
      <c r="J61" s="13"/>
    </row>
    <row r="62" spans="1:10" ht="21" customHeight="1" x14ac:dyDescent="0.25">
      <c r="A62" s="8">
        <v>45</v>
      </c>
      <c r="B62" s="9" t="str">
        <f t="shared" si="5"/>
        <v/>
      </c>
      <c r="C62" s="10" t="str">
        <f t="shared" si="6"/>
        <v/>
      </c>
      <c r="D62" s="11"/>
      <c r="E62" s="10" t="str">
        <f t="shared" si="7"/>
        <v/>
      </c>
      <c r="F62" s="10" t="str">
        <f>IF(C62="","",SUM($C$18:C62)+$B$10)</f>
        <v/>
      </c>
      <c r="G62" s="10" t="str">
        <f>IF(A62&lt;=$B$6,SUM($D$18:D62)+$B$10,"")</f>
        <v/>
      </c>
      <c r="H62" s="12" t="str">
        <f t="shared" si="8"/>
        <v/>
      </c>
      <c r="I62" s="8" t="str">
        <f t="shared" si="9"/>
        <v>Fuera del plan</v>
      </c>
      <c r="J62" s="13"/>
    </row>
    <row r="63" spans="1:10" ht="21" customHeight="1" x14ac:dyDescent="0.25">
      <c r="A63" s="8">
        <v>46</v>
      </c>
      <c r="B63" s="9" t="str">
        <f t="shared" si="5"/>
        <v/>
      </c>
      <c r="C63" s="10" t="str">
        <f t="shared" si="6"/>
        <v/>
      </c>
      <c r="D63" s="11"/>
      <c r="E63" s="10" t="str">
        <f t="shared" si="7"/>
        <v/>
      </c>
      <c r="F63" s="10" t="str">
        <f>IF(C63="","",SUM($C$18:C63)+$B$10)</f>
        <v/>
      </c>
      <c r="G63" s="10" t="str">
        <f>IF(A63&lt;=$B$6,SUM($D$18:D63)+$B$10,"")</f>
        <v/>
      </c>
      <c r="H63" s="12" t="str">
        <f t="shared" si="8"/>
        <v/>
      </c>
      <c r="I63" s="8" t="str">
        <f t="shared" si="9"/>
        <v>Fuera del plan</v>
      </c>
      <c r="J63" s="13"/>
    </row>
    <row r="64" spans="1:10" ht="21" customHeight="1" x14ac:dyDescent="0.25">
      <c r="A64" s="8">
        <v>47</v>
      </c>
      <c r="B64" s="9" t="str">
        <f t="shared" si="5"/>
        <v/>
      </c>
      <c r="C64" s="10" t="str">
        <f t="shared" si="6"/>
        <v/>
      </c>
      <c r="D64" s="11"/>
      <c r="E64" s="10" t="str">
        <f t="shared" si="7"/>
        <v/>
      </c>
      <c r="F64" s="10" t="str">
        <f>IF(C64="","",SUM($C$18:C64)+$B$10)</f>
        <v/>
      </c>
      <c r="G64" s="10" t="str">
        <f>IF(A64&lt;=$B$6,SUM($D$18:D64)+$B$10,"")</f>
        <v/>
      </c>
      <c r="H64" s="12" t="str">
        <f t="shared" si="8"/>
        <v/>
      </c>
      <c r="I64" s="8" t="str">
        <f t="shared" si="9"/>
        <v>Fuera del plan</v>
      </c>
      <c r="J64" s="13"/>
    </row>
    <row r="65" spans="1:10" ht="21" customHeight="1" x14ac:dyDescent="0.25">
      <c r="A65" s="8">
        <v>48</v>
      </c>
      <c r="B65" s="9" t="str">
        <f t="shared" si="5"/>
        <v/>
      </c>
      <c r="C65" s="10" t="str">
        <f t="shared" si="6"/>
        <v/>
      </c>
      <c r="D65" s="11"/>
      <c r="E65" s="10" t="str">
        <f t="shared" si="7"/>
        <v/>
      </c>
      <c r="F65" s="10" t="str">
        <f>IF(C65="","",SUM($C$18:C65)+$B$10)</f>
        <v/>
      </c>
      <c r="G65" s="10" t="str">
        <f>IF(A65&lt;=$B$6,SUM($D$18:D65)+$B$10,"")</f>
        <v/>
      </c>
      <c r="H65" s="12" t="str">
        <f t="shared" si="8"/>
        <v/>
      </c>
      <c r="I65" s="8" t="str">
        <f t="shared" si="9"/>
        <v>Fuera del plan</v>
      </c>
      <c r="J65" s="13"/>
    </row>
    <row r="66" spans="1:10" ht="21" customHeight="1" x14ac:dyDescent="0.25">
      <c r="A66" s="8">
        <v>49</v>
      </c>
      <c r="B66" s="9" t="str">
        <f t="shared" si="5"/>
        <v/>
      </c>
      <c r="C66" s="10" t="str">
        <f t="shared" si="6"/>
        <v/>
      </c>
      <c r="D66" s="11"/>
      <c r="E66" s="10" t="str">
        <f t="shared" si="7"/>
        <v/>
      </c>
      <c r="F66" s="10" t="str">
        <f>IF(C66="","",SUM($C$18:C66)+$B$10)</f>
        <v/>
      </c>
      <c r="G66" s="10" t="str">
        <f>IF(A66&lt;=$B$6,SUM($D$18:D66)+$B$10,"")</f>
        <v/>
      </c>
      <c r="H66" s="12" t="str">
        <f t="shared" si="8"/>
        <v/>
      </c>
      <c r="I66" s="8" t="str">
        <f t="shared" si="9"/>
        <v>Fuera del plan</v>
      </c>
      <c r="J66" s="13"/>
    </row>
    <row r="67" spans="1:10" ht="21" customHeight="1" x14ac:dyDescent="0.25">
      <c r="A67" s="8">
        <v>50</v>
      </c>
      <c r="B67" s="9" t="str">
        <f t="shared" si="5"/>
        <v/>
      </c>
      <c r="C67" s="10" t="str">
        <f t="shared" si="6"/>
        <v/>
      </c>
      <c r="D67" s="11"/>
      <c r="E67" s="10" t="str">
        <f t="shared" si="7"/>
        <v/>
      </c>
      <c r="F67" s="10" t="str">
        <f>IF(C67="","",SUM($C$18:C67)+$B$10)</f>
        <v/>
      </c>
      <c r="G67" s="10" t="str">
        <f>IF(A67&lt;=$B$6,SUM($D$18:D67)+$B$10,"")</f>
        <v/>
      </c>
      <c r="H67" s="12" t="str">
        <f t="shared" si="8"/>
        <v/>
      </c>
      <c r="I67" s="8" t="str">
        <f t="shared" si="9"/>
        <v>Fuera del plan</v>
      </c>
      <c r="J67" s="13"/>
    </row>
    <row r="68" spans="1:10" ht="21" customHeight="1" x14ac:dyDescent="0.25">
      <c r="A68" s="8">
        <v>51</v>
      </c>
      <c r="B68" s="9" t="str">
        <f t="shared" si="5"/>
        <v/>
      </c>
      <c r="C68" s="10" t="str">
        <f t="shared" si="6"/>
        <v/>
      </c>
      <c r="D68" s="11"/>
      <c r="E68" s="10" t="str">
        <f t="shared" si="7"/>
        <v/>
      </c>
      <c r="F68" s="10" t="str">
        <f>IF(C68="","",SUM($C$18:C68)+$B$10)</f>
        <v/>
      </c>
      <c r="G68" s="10" t="str">
        <f>IF(A68&lt;=$B$6,SUM($D$18:D68)+$B$10,"")</f>
        <v/>
      </c>
      <c r="H68" s="12" t="str">
        <f t="shared" si="8"/>
        <v/>
      </c>
      <c r="I68" s="8" t="str">
        <f t="shared" si="9"/>
        <v>Fuera del plan</v>
      </c>
      <c r="J68" s="13"/>
    </row>
    <row r="69" spans="1:10" ht="21" customHeight="1" x14ac:dyDescent="0.25">
      <c r="A69" s="8">
        <v>52</v>
      </c>
      <c r="B69" s="9" t="str">
        <f t="shared" si="5"/>
        <v/>
      </c>
      <c r="C69" s="10" t="str">
        <f t="shared" si="6"/>
        <v/>
      </c>
      <c r="D69" s="11"/>
      <c r="E69" s="10" t="str">
        <f t="shared" si="7"/>
        <v/>
      </c>
      <c r="F69" s="10" t="str">
        <f>IF(C69="","",SUM($C$18:C69)+$B$10)</f>
        <v/>
      </c>
      <c r="G69" s="10" t="str">
        <f>IF(A69&lt;=$B$6,SUM($D$18:D69)+$B$10,"")</f>
        <v/>
      </c>
      <c r="H69" s="12" t="str">
        <f t="shared" si="8"/>
        <v/>
      </c>
      <c r="I69" s="8" t="str">
        <f t="shared" si="9"/>
        <v>Fuera del plan</v>
      </c>
      <c r="J69" s="13"/>
    </row>
    <row r="70" spans="1:10" ht="21" customHeight="1" x14ac:dyDescent="0.25"/>
    <row r="71" spans="1:10" ht="21" customHeight="1" x14ac:dyDescent="0.25">
      <c r="A71" s="15" t="s">
        <v>28</v>
      </c>
      <c r="B71" s="14"/>
      <c r="C71" s="14"/>
      <c r="D71" s="14"/>
      <c r="E71" s="14"/>
      <c r="F71" s="14"/>
      <c r="G71" s="14"/>
      <c r="H71" s="14"/>
      <c r="I71" s="14"/>
      <c r="J71" s="14"/>
    </row>
  </sheetData>
  <autoFilter ref="A17:J69" xr:uid="{00000000-0009-0000-0000-000000000000}"/>
  <mergeCells count="5">
    <mergeCell ref="A1:J1"/>
    <mergeCell ref="G4:J4"/>
    <mergeCell ref="A2:J2"/>
    <mergeCell ref="A71:J71"/>
    <mergeCell ref="G5:J7"/>
  </mergeCells>
  <conditionalFormatting sqref="E18:E69">
    <cfRule type="cellIs" dxfId="5" priority="5" operator="lessThan">
      <formula>0</formula>
    </cfRule>
    <cfRule type="cellIs" dxfId="4" priority="6" operator="greaterThanOrEqual">
      <formula>0</formula>
    </cfRule>
  </conditionalFormatting>
  <conditionalFormatting sqref="I18:I69">
    <cfRule type="expression" dxfId="3" priority="1">
      <formula>I18="En línea"</formula>
    </cfRule>
    <cfRule type="expression" dxfId="2" priority="2">
      <formula>I18="Por debajo"</formula>
    </cfRule>
    <cfRule type="expression" dxfId="1" priority="3">
      <formula>I18="Pendiente"</formula>
    </cfRule>
    <cfRule type="expression" dxfId="0" priority="4">
      <formula>I18="Fuera del plan"</formula>
    </cfRule>
  </conditionalFormatting>
  <dataValidations count="3">
    <dataValidation type="whole" sqref="B6" xr:uid="{00000000-0002-0000-0000-000000000000}">
      <formula1>1</formula1>
      <formula2>52</formula2>
    </dataValidation>
    <dataValidation type="decimal" operator="greaterThanOrEqual" allowBlank="1" sqref="B5 B7:B8 B10 D18:D69" xr:uid="{00000000-0002-0000-0000-000001000000}">
      <formula1>0</formula1>
    </dataValidation>
    <dataValidation type="date" operator="greaterThan" sqref="B9" xr:uid="{00000000-0002-0000-0000-000005000000}">
      <formula1>DATE(2024,1,1)</formula1>
    </dataValidation>
  </dataValidations>
  <pageMargins left="0.75" right="0.75" top="1" bottom="1" header="0.5" footer="0.5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ahorro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2026-03-16T07:57:41Z</dcterms:created>
  <dcterms:modified xsi:type="dcterms:W3CDTF">2026-03-16T08:03:33Z</dcterms:modified>
</cp:coreProperties>
</file>