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2336200a7549b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a FIFO" sheetId="1" r:id="R8e3c864434284fa4"/>
  </x:sheets>
  <x:definedNames>
    <x:definedName name="_xlnm._FilterDatabase" localSheetId="0" hidden="1">'Tabla FIFO'!$A$7:$L$32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#,##0;[Red](#,##0);-"/>
    <x:numFmt numFmtId="165" formatCode="#,##0.00 &quot;€&quot;;[Red](#,##0.00 &quot;€&quot;);-"/>
    <x:numFmt numFmtId="166" formatCode="dd/mm/yyyy"/>
  </x:numFmts>
  <x:fonts count="10">
    <x:font>
      <x:sz val="11"/>
      <x:color theme="1"/>
      <x:name val="Calibri"/>
      <x:family val="2"/>
      <x:scheme val="minor"/>
    </x:font>
    <x:font>
      <x:b/>
      <x:sz val="15"/>
      <x:color rgb="00FFFFFF"/>
    </x:font>
    <x:font>
      <x:i/>
      <x:sz val="10"/>
      <x:color rgb="00595959"/>
    </x:font>
    <x:font>
      <x:b/>
      <x:color rgb="00FFFFFF"/>
    </x:font>
    <x:font>
      <x:b/>
    </x:font>
    <x:font>
      <x:b/>
      <x:color rgb="007030A0"/>
    </x:font>
    <x:font>
      <x:i/>
      <x:color rgb="00595959"/>
    </x:font>
    <x:font>
      <x:color rgb="000000FF"/>
    </x:font>
    <x:font>
      <x:color rgb="00000000"/>
    </x:font>
    <x:font>
      <x:color rgb="00595959"/>
    </x:font>
  </x:fonts>
  <x:fills count="6">
    <x:fill>
      <x:patternFill patternType="none"/>
    </x:fill>
    <x:fill>
      <x:patternFill patternType="gray125"/>
    </x:fill>
    <x:fill>
      <x:patternFill patternType="solid">
        <x:fgColor rgb="001F4E78"/>
      </x:patternFill>
    </x:fill>
    <x:fill>
      <x:patternFill patternType="solid">
        <x:fgColor rgb="00F3F4F6"/>
      </x:patternFill>
    </x:fill>
    <x:fill>
      <x:patternFill patternType="solid">
        <x:fgColor rgb="00595959"/>
      </x:patternFill>
    </x:fill>
    <x:fill>
      <x:patternFill patternType="solid">
        <x:fgColor rgb="00D9EAF7"/>
      </x:patternFill>
    </x:fill>
  </x:fills>
  <x:borders count="3">
    <x:border>
      <x:left/>
      <x:right/>
      <x:top/>
      <x:bottom/>
      <x:diagonal/>
    </x:border>
    <x:border>
      <x:bottom style="thin">
        <x:color rgb="00D9D9D9"/>
      </x:bottom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</x:borders>
  <x:cellStyleXfs count="1">
    <x:xf numFmtId="0" fontId="0" fillId="0" borderId="0"/>
  </x:cellStyleXfs>
  <x:cellXfs count="24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left" vertical="center"/>
    </x:xf>
    <x:xf numFmtId="0" fontId="3" fillId="4" borderId="2" xfId="0" applyAlignment="1">
      <x:alignment horizontal="center" vertical="center"/>
    </x:xf>
    <x:xf numFmtId="0" fontId="4" fillId="5" borderId="2" xfId="0" applyAlignment="1">
      <x:alignment horizontal="center" vertical="center"/>
    </x:xf>
    <x:xf numFmtId="164" fontId="4" fillId="5" borderId="2" xfId="0" applyAlignment="1">
      <x:alignment horizontal="center" vertical="center"/>
    </x:xf>
    <x:xf numFmtId="165" fontId="4" fillId="5" borderId="2" xfId="0" applyAlignment="1">
      <x:alignment horizontal="center" vertical="center"/>
    </x:xf>
    <x:xf numFmtId="0" fontId="5" fillId="0" borderId="0" xfId="0"/>
    <x:xf numFmtId="0" fontId="6" fillId="0" borderId="0" xfId="0" applyAlignment="1">
      <x:alignment wrapText="1"/>
    </x:xf>
    <x:xf numFmtId="0" fontId="3" fillId="2" borderId="0" xfId="0" applyAlignment="1">
      <x:alignment horizontal="center" vertical="center" wrapText="1"/>
    </x:xf>
    <x:xf numFmtId="166" fontId="7" fillId="0" borderId="1" xfId="0" applyAlignment="1">
      <x:alignment horizontal="center" vertical="center" wrapText="1"/>
    </x:xf>
    <x:xf numFmtId="0" fontId="7" fillId="0" borderId="1" xfId="0" applyAlignment="1">
      <x:alignment horizontal="center" vertical="center" wrapText="1"/>
    </x:xf>
    <x:xf numFmtId="0" fontId="7" fillId="0" borderId="1" xfId="0" applyAlignment="1">
      <x:alignment horizontal="left" vertical="center" wrapText="1"/>
    </x:xf>
    <x:xf numFmtId="164" fontId="7" fillId="0" borderId="1" xfId="0" applyAlignment="1">
      <x:alignment horizontal="center" vertical="center" wrapText="1"/>
    </x:xf>
    <x:xf numFmtId="165" fontId="7" fillId="0" borderId="1" xfId="0" applyAlignment="1">
      <x:alignment horizontal="center" vertical="center" wrapText="1"/>
    </x:xf>
    <x:xf numFmtId="165" fontId="8" fillId="0" borderId="1" xfId="0" applyAlignment="1">
      <x:alignment horizontal="center" vertical="center" wrapText="1"/>
    </x:xf>
    <x:xf numFmtId="0" fontId="0" fillId="0" borderId="1" xfId="0" applyAlignment="1">
      <x:alignment horizontal="left" vertical="center" wrapText="1"/>
    </x:xf>
    <x:xf numFmtId="164" fontId="8" fillId="0" borderId="1" xfId="0" applyAlignment="1">
      <x:alignment horizontal="center" vertical="center" wrapText="1"/>
    </x:xf>
    <x:xf numFmtId="0" fontId="3" fillId="2" borderId="0" xfId="0" applyAlignment="1">
      <x:alignment horizontal="center" vertical="center"/>
    </x:xf>
    <x:xf numFmtId="0" fontId="3" fillId="4" borderId="0" xfId="0" applyAlignment="1">
      <x:alignment horizontal="center" vertical="center"/>
    </x:xf>
    <x:xf numFmtId="0" fontId="9" fillId="3" borderId="0" xfId="0" applyAlignment="1">
      <x:alignment vertical="top" wrapText="1"/>
    </x:xf>
    <x:xf numFmtId="0" fontId="4" fillId="0" borderId="1" xfId="0" applyAlignment="1">
      <x:alignment horizontal="left" vertical="center"/>
    </x:xf>
    <x:xf numFmtId="164" fontId="0" fillId="0" borderId="1" xfId="0" applyAlignment="1">
      <x:alignment horizontal="center" vertical="center"/>
    </x:xf>
    <x:xf numFmtId="165" fontId="0" fillId="0" borderId="1" xfId="0" applyAlignment="1">
      <x:alignment horizontal="center" vertical="center"/>
    </x:xf>
  </x:cellXfs>
  <x:cellStyles count="1">
    <x:cellStyle name="Normal" xfId="0"/>
  </x:cellStyles>
  <x:dxfs count="2">
    <x:dxf>
      <x:fill>
        <x:patternFill>
          <x:bgColor rgb="00FDE9E7"/>
        </x:patternFill>
      </x:fill>
    </x:dxf>
    <x:dxf>
      <x:fill>
        <x:patternFill>
          <x:bgColor rgb="00FCE4D6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7118bce8b034892" /><Relationship Type="http://schemas.openxmlformats.org/officeDocument/2006/relationships/theme" Target="/xl/theme/theme1.xml" Id="R0f1234845a5a4093" /><Relationship Type="http://schemas.openxmlformats.org/officeDocument/2006/relationships/sharedStrings" Target="/xl/sharedStrings.xml" Id="R83043ee2ab444b2d" /><Relationship Type="http://schemas.openxmlformats.org/officeDocument/2006/relationships/worksheet" Target="/xl/worksheets/sheet1.xml" Id="R8e3c864434284fa4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2" customWidth="1"/>
    <x:col min="2" max="2" width="14" customWidth="1"/>
    <x:col min="3" max="3" width="28" customWidth="1"/>
    <x:col min="4" max="4" width="11" customWidth="1"/>
    <x:col min="5" max="5" width="16" customWidth="1"/>
    <x:col min="6" max="6" width="17" customWidth="1"/>
    <x:col min="7" max="7" width="18" customWidth="1"/>
    <x:col min="8" max="8" width="34" customWidth="1"/>
    <x:col min="9" max="9" width="14" customWidth="1"/>
    <x:col min="10" max="10" width="16" customWidth="1"/>
    <x:col min="11" max="11" width="20" customWidth="1"/>
    <x:col min="12" max="12" width="36" customWidth="1"/>
    <x:col min="13" max="13" width="11" hidden="1" customWidth="1"/>
    <x:col min="14" max="14" width="11" hidden="1" customWidth="1"/>
    <x:col min="15" max="15" width="11" hidden="1" customWidth="1"/>
    <x:col min="16" max="16" width="11" hidden="1" customWidth="1"/>
    <x:col min="17" max="17" width="11" hidden="1" customWidth="1"/>
    <x:col min="18" max="18" width="11" hidden="1" customWidth="1"/>
    <x:col min="19" max="19" width="11" hidden="1" customWidth="1"/>
    <x:col min="20" max="20" width="11" hidden="1" customWidth="1"/>
    <x:col min="21" max="21" width="11" hidden="1" customWidth="1"/>
    <x:col min="22" max="22" width="11" hidden="1" customWidth="1"/>
    <x:col min="23" max="23" width="11" hidden="1" customWidth="1"/>
    <x:col min="24" max="24" width="11" hidden="1" customWidth="1"/>
    <x:col min="25" max="25" width="11" hidden="1" customWidth="1"/>
    <x:col min="26" max="26" width="11" hidden="1" customWidth="1"/>
    <x:col min="27" max="27" width="11" hidden="1" customWidth="1"/>
    <x:col min="28" max="28" width="11" hidden="1" customWidth="1"/>
    <x:col min="29" max="29" width="11" hidden="1" customWidth="1"/>
    <x:col min="30" max="30" width="11" hidden="1" customWidth="1"/>
    <x:col min="31" max="31" width="11" hidden="1" customWidth="1"/>
    <x:col min="32" max="32" width="11" hidden="1" customWidth="1"/>
    <x:col min="33" max="33" width="11" hidden="1" customWidth="1"/>
    <x:col min="34" max="34" width="11" hidden="1" customWidth="1"/>
    <x:col min="35" max="35" width="11" hidden="1" customWidth="1"/>
    <x:col min="36" max="36" width="11" hidden="1" customWidth="1"/>
    <x:col min="37" max="37" width="11" hidden="1" customWidth="1"/>
    <x:col min="38" max="38" width="11" hidden="1" customWidth="1"/>
    <x:col min="39" max="39" width="11" hidden="1" customWidth="1"/>
    <x:col min="40" max="40" width="11" hidden="1" customWidth="1"/>
    <x:col min="41" max="41" width="11" hidden="1" customWidth="1"/>
    <x:col min="42" max="42" width="11" hidden="1" customWidth="1"/>
    <x:col min="43" max="43" width="11" hidden="1" customWidth="1"/>
    <x:col min="44" max="44" width="11" hidden="1" customWidth="1"/>
    <x:col min="45" max="45" width="11" hidden="1" customWidth="1"/>
    <x:col min="46" max="46" width="11" hidden="1" customWidth="1"/>
    <x:col min="47" max="47" width="11" hidden="1" customWidth="1"/>
    <x:col min="48" max="48" width="11" hidden="1" customWidth="1"/>
    <x:col min="49" max="49" width="11" hidden="1" customWidth="1"/>
    <x:col min="50" max="50" width="11" hidden="1" customWidth="1"/>
    <x:col min="51" max="51" width="11" hidden="1" customWidth="1"/>
    <x:col min="52" max="52" width="11" hidden="1" customWidth="1"/>
  </x:cols>
  <x:sheetData>
    <x:row r="1" ht="24" customHeight="1">
      <x:c r="A1" s="1" t="inlineStr">
        <x:is>
          <x:t xml:space="preserve">TABLA FIFO (PEPS) — ejemplo funcional sobre "tabla fifo"</x:t>
        </x:is>
      </x:c>
      <x:c r="AZ1">
        <x:f>IFERROR(LOOKUP(2,1/($A$8:$A$32&lt;&gt;""),ROW($A$8:$A$32)),0)</x:f>
        <x:v>18</x:v>
      </x:c>
    </x:row>
    <x:row r="2" ht="22" customHeight="1">
      <x:c r="A2" s="2" t="inlineStr">
        <x:is>
          <x:t xml:space="preserve">Caso de ejemplo: kits de velas aromáticas. Edita solo las celdas azules; las salidas se valoran automáticamente por FIFO/PEPS.</x:t>
        </x:is>
      </x:c>
    </x:row>
    <x:row r="3">
      <x:c r="B3" s="3" t="inlineStr">
        <x:is>
          <x:t xml:space="preserve">Producto ejemplo</x:t>
        </x:is>
      </x:c>
      <x:c r="C3" s="4" t="inlineStr">
        <x:is>
          <x:t xml:space="preserve">Kits de velas aromáticas</x:t>
        </x:is>
      </x:c>
      <x:c r="E3" s="3" t="inlineStr">
        <x:is>
          <x:t xml:space="preserve">Moneda</x:t>
        </x:is>
      </x:c>
      <x:c r="F3" s="4" t="inlineStr">
        <x:is>
          <x:t xml:space="preserve">€</x:t>
        </x:is>
      </x:c>
      <x:c r="H3" s="3" t="inlineStr">
        <x:is>
          <x:t xml:space="preserve">Método</x:t>
        </x:is>
      </x:c>
      <x:c r="I3" s="4" t="inlineStr">
        <x:is>
          <x:t xml:space="preserve">FIFO / PEPS</x:t>
        </x:is>
      </x:c>
    </x:row>
    <x:row r="4">
      <x:c r="B4" s="3" t="inlineStr">
        <x:is>
          <x:t xml:space="preserve">Último stock (u)</x:t>
        </x:is>
      </x:c>
      <x:c r="C4" s="5">
        <x:f>IFERROR(LOOKUP(2,1/($I$8:$I$32&lt;&gt;""),$I$8:$I$32),"")</x:f>
        <x:v>60</x:v>
      </x:c>
      <x:c r="E4" s="3" t="inlineStr">
        <x:is>
          <x:t xml:space="preserve">Valor stock</x:t>
        </x:is>
      </x:c>
      <x:c r="F4" s="6">
        <x:f>IFERROR(LOOKUP(2,1/($J$8:$J$32&lt;&gt;""),$J$8:$J$32),"")</x:f>
        <x:v>566.25</x:v>
      </x:c>
      <x:c r="H4" s="3" t="inlineStr">
        <x:is>
          <x:t xml:space="preserve">Último costo de salida</x:t>
        </x:is>
      </x:c>
      <x:c r="I4" s="6">
        <x:f>IFERROR(LOOKUP(2,1/($G$8:$G$32&lt;&gt;""),$G$8:$G$32),"")</x:f>
        <x:v>325.5</x:v>
      </x:c>
    </x:row>
    <x:row r="6">
      <x:c r="A6" s="7" t="inlineStr">
        <x:is>
          <x:t xml:space="preserve">Consejo de uso</x:t>
        </x:is>
      </x:c>
      <x:c r="B6" s="8" t="inlineStr">
        <x:is>
          <x:t xml:space="preserve">Si necesitas más movimientos, copia la última fila completa para conservar fórmulas y validaciones.</x:t>
        </x:is>
      </x:c>
    </x:row>
    <x:row r="7" ht="34" customHeight="1">
      <x:c r="A7" s="9" t="inlineStr">
        <x:is>
          <x:t xml:space="preserve">Fecha</x:t>
        </x:is>
      </x:c>
      <x:c r="B7" s="9" t="inlineStr">
        <x:is>
          <x:t xml:space="preserve">Operación</x:t>
        </x:is>
      </x:c>
      <x:c r="C7" s="9" t="inlineStr">
        <x:is>
          <x:t xml:space="preserve">Concepto</x:t>
        </x:is>
      </x:c>
      <x:c r="D7" s="9" t="inlineStr">
        <x:is>
          <x:t xml:space="preserve">Unidades</x:t>
        </x:is>
      </x:c>
      <x:c r="E7" s="9" t="inlineStr">
        <x:is>
          <x:t xml:space="preserve">Costo unitario (€)</x:t>
        </x:is>
      </x:c>
      <x:c r="F7" s="9" t="inlineStr">
        <x:is>
          <x:t xml:space="preserve">Importe entrada (€)</x:t>
        </x:is>
      </x:c>
      <x:c r="G7" s="9" t="inlineStr">
        <x:is>
          <x:t xml:space="preserve">Costo FIFO salida (€)</x:t>
        </x:is>
      </x:c>
      <x:c r="H7" s="9" t="inlineStr">
        <x:is>
          <x:t xml:space="preserve">Detalle FIFO salida</x:t>
        </x:is>
      </x:c>
      <x:c r="I7" s="9" t="inlineStr">
        <x:is>
          <x:t xml:space="preserve">Stock final (u)</x:t>
        </x:is>
      </x:c>
      <x:c r="J7" s="9" t="inlineStr">
        <x:is>
          <x:t xml:space="preserve">Valor stock (€)</x:t>
        </x:is>
      </x:c>
      <x:c r="K7" s="9" t="inlineStr">
        <x:is>
          <x:t xml:space="preserve">Costo unitario stock (€)</x:t>
        </x:is>
      </x:c>
      <x:c r="L7" s="9" t="inlineStr">
        <x:is>
          <x:t xml:space="preserve">Capas FIFO vigentes</x:t>
        </x:is>
      </x:c>
      <x:c r="M7" t="n">
        <x:v>0</x:v>
      </x:c>
      <x:c r="N7" t="n">
        <x:v>0</x:v>
      </x:c>
      <x:c r="O7" t="n">
        <x:v>0</x:v>
      </x:c>
      <x:c r="P7" t="n">
        <x:v>0</x:v>
      </x:c>
      <x:c r="Q7" t="n">
        <x:v>0</x:v>
      </x:c>
      <x:c r="R7" t="n">
        <x:v>0</x:v>
      </x:c>
      <x:c r="S7" t="n">
        <x:v>0</x:v>
      </x:c>
      <x:c r="T7" t="n">
        <x:v>0</x:v>
      </x:c>
      <x:c r="U7" t="n">
        <x:v>0</x:v>
      </x:c>
      <x:c r="V7" t="n">
        <x:v>0</x:v>
      </x:c>
      <x:c r="W7" t="n">
        <x:v>0</x:v>
      </x:c>
      <x:c r="X7" t="n">
        <x:v>0</x:v>
      </x:c>
      <x:c r="Y7" t="n">
        <x:v>0</x:v>
      </x:c>
      <x:c r="Z7" t="n">
        <x:v>0</x:v>
      </x:c>
      <x:c r="AA7" t="n">
        <x:v>0</x:v>
      </x:c>
      <x:c r="AB7" t="n">
        <x:v>0</x:v>
      </x:c>
    </x:row>
    <x:row r="8" ht="22" customHeight="1">
      <x:c r="A8" s="10" t="n">
        <x:v>45693</x:v>
      </x:c>
      <x:c r="B8" s="11" t="inlineStr">
        <x:is>
          <x:t xml:space="preserve">Inicial</x:t>
        </x:is>
      </x:c>
      <x:c r="C8" s="12" t="inlineStr">
        <x:is>
          <x:t xml:space="preserve">Inventario inicial</x:t>
        </x:is>
      </x:c>
      <x:c r="D8" s="13" t="n">
        <x:v>120</x:v>
      </x:c>
      <x:c r="E8" s="14" t="n">
        <x:v>8.4</x:v>
      </x:c>
      <x:c r="F8" s="15">
        <x:f>IF(OR($B8="Inicial",$B8="Entrada"),$D8*$E8,"")</x:f>
        <x:v>1008</x:v>
      </x:c>
      <x:c r="G8" s="15">
        <x:f>IF($B8="Salida",SUMPRODUCT($AL8:$AS8,$U7:$AB7),"")</x:f>
      </x:c>
      <x:c r="H8" s="16">
        <x:f>IF($B8="","",IF($B8&lt;&gt;"Salida","",IF($D8&gt;$AJ8,"Revisar: la salida supera el stock disponible",TEXTJOIN(" + ",TRUE,IF($AL8&gt;0,TEXT($AL8,"#,##0")&amp;" u x "&amp;TEXT($U7,"#,##0.00 €"),""),IF($AM8&gt;0,TEXT($AM8,"#,##0")&amp;" u x "&amp;TEXT($V7,"#,##0.00 €"),""),IF($AN8&gt;0,TEXT($AN8,"#,##0")&amp;" u x "&amp;TEXT($W7,"#,##0.00 €"),""),IF($AO8&gt;0,TEXT($AO8,"#,##0")&amp;" u x "&amp;TEXT($X7,"#,##0.00 €"),""),IF($AP8&gt;0,TEXT($AP8,"#,##0")&amp;" u x "&amp;TEXT($Y7,"#,##0.00 €"),""),IF($AQ8&gt;0,TEXT($AQ8,"#,##0")&amp;" u x "&amp;TEXT($Z7,"#,##0.00 €"),""),IF($AR8&gt;0,TEXT($AR8,"#,##0")&amp;" u x "&amp;TEXT($AA7,"#,##0.00 €"),""),IF($AS8&gt;0,TEXT($AS8,"#,##0")&amp;" u x "&amp;TEXT($AB7,"#,##0.00 €"),"")))))</x:f>
      </x:c>
      <x:c r="I8" s="17">
        <x:f>IF($B8="","",SUM($M8:$T8))</x:f>
        <x:v>120</x:v>
      </x:c>
      <x:c r="J8" s="15">
        <x:f>IF($B8="","",SUMPRODUCT($M8:$T8,$U8:$AB8))</x:f>
        <x:v>1008</x:v>
      </x:c>
      <x:c r="K8" s="15">
        <x:f>IF(OR($B8="",$I8=0),"",$J8/$I8)</x:f>
        <x:v>8.4</x:v>
      </x:c>
      <x:c r="L8" s="16" t="str">
        <x:f>IF($B8="","",TEXTJOIN(" | ",TRUE,IF($M8&gt;0,TEXT($M8,"#,##0")&amp;" u x "&amp;TEXT($U8,"#,##0.00 €"),""),IF($N8&gt;0,TEXT($N8,"#,##0")&amp;" u x "&amp;TEXT($V8,"#,##0.00 €"),""),IF($O8&gt;0,TEXT($O8,"#,##0")&amp;" u x "&amp;TEXT($W8,"#,##0.00 €"),""),IF($P8&gt;0,TEXT($P8,"#,##0")&amp;" u x "&amp;TEXT($X8,"#,##0.00 €"),""),IF($Q8&gt;0,TEXT($Q8,"#,##0")&amp;" u x "&amp;TEXT($Y8,"#,##0.00 €"),""),IF($R8&gt;0,TEXT($R8,"#,##0")&amp;" u x "&amp;TEXT($Z8,"#,##0.00 €"),""),IF($S8&gt;0,TEXT($S8,"#,##0")&amp;" u x "&amp;TEXT($AA8,"#,##0.00 €"),""),IF($T8&gt;0,TEXT($T8,"#,##0")&amp;" u x "&amp;TEXT($AB8,"#,##0.00 €"),"")))</x:f>
        <x:v>120 u x 8.40 €</x:v>
      </x:c>
      <x:c r="M8">
        <x:f>IF($B8="",0,IF($B8="Salida",IF($AK8=0,0,INDEX($AC8:$AJ8,1,$AK8)-$D8),IF(1&lt;=COUNTIF($M7:$T7,"&gt;0"),INDEX($M7:$T7,1,1),IF(1=COUNTIF($M7:$T7,"&gt;0")+1,$D8,0))))</x:f>
        <x:v>120</x:v>
      </x:c>
      <x:c r="N8">
        <x:f>IF($B8="",0,IF($B8="Salida",IF(OR($AK8=0,$AK8+1&gt;8),0,INDEX($M7:$T7,1,$AK8+1)),IF(2&lt;=COUNTIF($M7:$T7,"&gt;0"),INDEX($M7:$T7,1,2),IF(2=COUNTIF($M7:$T7,"&gt;0")+1,$D8,0))))</x:f>
        <x:v>0</x:v>
      </x:c>
      <x:c r="O8">
        <x:f>IF($B8="",0,IF($B8="Salida",IF(OR($AK8=0,$AK8+2&gt;8),0,INDEX($M7:$T7,1,$AK8+2)),IF(3&lt;=COUNTIF($M7:$T7,"&gt;0"),INDEX($M7:$T7,1,3),IF(3=COUNTIF($M7:$T7,"&gt;0")+1,$D8,0))))</x:f>
        <x:v>0</x:v>
      </x:c>
      <x:c r="P8">
        <x:f>IF($B8="",0,IF($B8="Salida",IF(OR($AK8=0,$AK8+3&gt;8),0,INDEX($M7:$T7,1,$AK8+3)),IF(4&lt;=COUNTIF($M7:$T7,"&gt;0"),INDEX($M7:$T7,1,4),IF(4=COUNTIF($M7:$T7,"&gt;0")+1,$D8,0))))</x:f>
        <x:v>0</x:v>
      </x:c>
      <x:c r="Q8">
        <x:f>IF($B8="",0,IF($B8="Salida",IF(OR($AK8=0,$AK8+4&gt;8),0,INDEX($M7:$T7,1,$AK8+4)),IF(5&lt;=COUNTIF($M7:$T7,"&gt;0"),INDEX($M7:$T7,1,5),IF(5=COUNTIF($M7:$T7,"&gt;0")+1,$D8,0))))</x:f>
        <x:v>0</x:v>
      </x:c>
      <x:c r="R8">
        <x:f>IF($B8="",0,IF($B8="Salida",IF(OR($AK8=0,$AK8+5&gt;8),0,INDEX($M7:$T7,1,$AK8+5)),IF(6&lt;=COUNTIF($M7:$T7,"&gt;0"),INDEX($M7:$T7,1,6),IF(6=COUNTIF($M7:$T7,"&gt;0")+1,$D8,0))))</x:f>
        <x:v>0</x:v>
      </x:c>
      <x:c r="S8">
        <x:f>IF($B8="",0,IF($B8="Salida",IF(OR($AK8=0,$AK8+6&gt;8),0,INDEX($M7:$T7,1,$AK8+6)),IF(7&lt;=COUNTIF($M7:$T7,"&gt;0"),INDEX($M7:$T7,1,7),IF(7=COUNTIF($M7:$T7,"&gt;0")+1,$D8,0))))</x:f>
        <x:v>0</x:v>
      </x:c>
      <x:c r="T8">
        <x:f>IF($B8="",0,IF($B8="Salida",IF(OR($AK8=0,$AK8+7&gt;8),0,INDEX($M7:$T7,1,$AK8+7)),IF(8&lt;=COUNTIF($M7:$T7,"&gt;0"),INDEX($M7:$T7,1,8),IF(8=COUNTIF($M7:$T7,"&gt;0")+1,$D8,0))))</x:f>
        <x:v>0</x:v>
      </x:c>
      <x:c r="U8">
        <x:f>IF($B8="",0,IF($B8="Salida",IF($M8=0,0,INDEX($U7:$AB7,1,$AK8)),IF($M8=0,0,IF(1&lt;=COUNTIF($M7:$T7,"&gt;0"),INDEX($U7:$AB7,1,1),IF(1=COUNTIF($M7:$T7,"&gt;0")+1,$E8,0)))))</x:f>
        <x:v>8.4</x:v>
      </x:c>
      <x:c r="V8">
        <x:f>IF($B8="",0,IF($B8="Salida",IF($N8=0,0,INDEX($U7:$AB7,1,$AK8+1)),IF($N8=0,0,IF(2&lt;=COUNTIF($M7:$T7,"&gt;0"),INDEX($U7:$AB7,1,2),IF(2=COUNTIF($M7:$T7,"&gt;0")+1,$E8,0)))))</x:f>
        <x:v>0</x:v>
      </x:c>
      <x:c r="W8">
        <x:f>IF($B8="",0,IF($B8="Salida",IF($O8=0,0,INDEX($U7:$AB7,1,$AK8+2)),IF($O8=0,0,IF(3&lt;=COUNTIF($M7:$T7,"&gt;0"),INDEX($U7:$AB7,1,3),IF(3=COUNTIF($M7:$T7,"&gt;0")+1,$E8,0)))))</x:f>
        <x:v>0</x:v>
      </x:c>
      <x:c r="X8">
        <x:f>IF($B8="",0,IF($B8="Salida",IF($P8=0,0,INDEX($U7:$AB7,1,$AK8+3)),IF($P8=0,0,IF(4&lt;=COUNTIF($M7:$T7,"&gt;0"),INDEX($U7:$AB7,1,4),IF(4=COUNTIF($M7:$T7,"&gt;0")+1,$E8,0)))))</x:f>
        <x:v>0</x:v>
      </x:c>
      <x:c r="Y8">
        <x:f>IF($B8="",0,IF($B8="Salida",IF($Q8=0,0,INDEX($U7:$AB7,1,$AK8+4)),IF($Q8=0,0,IF(5&lt;=COUNTIF($M7:$T7,"&gt;0"),INDEX($U7:$AB7,1,5),IF(5=COUNTIF($M7:$T7,"&gt;0")+1,$E8,0)))))</x:f>
        <x:v>0</x:v>
      </x:c>
      <x:c r="Z8">
        <x:f>IF($B8="",0,IF($B8="Salida",IF($R8=0,0,INDEX($U7:$AB7,1,$AK8+5)),IF($R8=0,0,IF(6&lt;=COUNTIF($M7:$T7,"&gt;0"),INDEX($U7:$AB7,1,6),IF(6=COUNTIF($M7:$T7,"&gt;0")+1,$E8,0)))))</x:f>
        <x:v>0</x:v>
      </x:c>
      <x:c r="AA8">
        <x:f>IF($B8="",0,IF($B8="Salida",IF($S8=0,0,INDEX($U7:$AB7,1,$AK8+6)),IF($S8=0,0,IF(7&lt;=COUNTIF($M7:$T7,"&gt;0"),INDEX($U7:$AB7,1,7),IF(7=COUNTIF($M7:$T7,"&gt;0")+1,$E8,0)))))</x:f>
        <x:v>0</x:v>
      </x:c>
      <x:c r="AB8">
        <x:f>IF($B8="",0,IF($B8="Salida",IF($T8=0,0,INDEX($U7:$AB7,1,$AK8+7)),IF($T8=0,0,IF(8&lt;=COUNTIF($M7:$T7,"&gt;0"),INDEX($U7:$AB7,1,8),IF(8=COUNTIF($M7:$T7,"&gt;0")+1,$E8,0)))))</x:f>
        <x:v>0</x:v>
      </x:c>
      <x:c r="AC8">
        <x:f>SUM($M7:$M7)</x:f>
        <x:v>0</x:v>
      </x:c>
      <x:c r="AD8">
        <x:f>SUM($M7:$N7)</x:f>
        <x:v>0</x:v>
      </x:c>
      <x:c r="AE8">
        <x:f>SUM($M7:$O7)</x:f>
        <x:v>0</x:v>
      </x:c>
      <x:c r="AF8">
        <x:f>SUM($M7:$P7)</x:f>
        <x:v>0</x:v>
      </x:c>
      <x:c r="AG8">
        <x:f>SUM($M7:$Q7)</x:f>
        <x:v>0</x:v>
      </x:c>
      <x:c r="AH8">
        <x:f>SUM($M7:$R7)</x:f>
        <x:v>0</x:v>
      </x:c>
      <x:c r="AI8">
        <x:f>SUM($M7:$S7)</x:f>
        <x:v>0</x:v>
      </x:c>
      <x:c r="AJ8">
        <x:f>SUM($M7:$T7)</x:f>
        <x:v>0</x:v>
      </x:c>
      <x:c r="AK8">
        <x:f>IF($B8&lt;&gt;"Salida",0,IF($D8&gt;=AJ8,0,IF(AC8&gt;$D8,1,IF(AD8&gt;$D8,2,IF(AE8&gt;$D8,3,IF(AF8&gt;$D8,4,IF(AG8&gt;$D8,5,IF(AH8&gt;$D8,6,IF(AI8&gt;$D8,7,8)))))))))</x:f>
        <x:v>0</x:v>
      </x:c>
      <x:c r="AL8">
        <x:f>IF($B8&lt;&gt;"Salida",0,MAX(0,MIN($M7,$D8)))</x:f>
        <x:v>0</x:v>
      </x:c>
      <x:c r="AM8">
        <x:f>IF($B8&lt;&gt;"Salida",0,MAX(0,MIN($N7,$D8-$AC8)))</x:f>
        <x:v>0</x:v>
      </x:c>
      <x:c r="AN8">
        <x:f>IF($B8&lt;&gt;"Salida",0,MAX(0,MIN($O7,$D8-$AD8)))</x:f>
        <x:v>0</x:v>
      </x:c>
      <x:c r="AO8">
        <x:f>IF($B8&lt;&gt;"Salida",0,MAX(0,MIN($P7,$D8-$AE8)))</x:f>
        <x:v>0</x:v>
      </x:c>
      <x:c r="AP8">
        <x:f>IF($B8&lt;&gt;"Salida",0,MAX(0,MIN($Q7,$D8-$AF8)))</x:f>
        <x:v>0</x:v>
      </x:c>
      <x:c r="AQ8">
        <x:f>IF($B8&lt;&gt;"Salida",0,MAX(0,MIN($R7,$D8-$AG8)))</x:f>
        <x:v>0</x:v>
      </x:c>
      <x:c r="AR8">
        <x:f>IF($B8&lt;&gt;"Salida",0,MAX(0,MIN($S7,$D8-$AH8)))</x:f>
        <x:v>0</x:v>
      </x:c>
      <x:c r="AS8">
        <x:f>IF($B8&lt;&gt;"Salida",0,MAX(0,MIN($T7,$D8-$AI8)))</x:f>
        <x:v>0</x:v>
      </x:c>
    </x:row>
    <x:row r="9" ht="22" customHeight="1">
      <x:c r="A9" s="10" t="n">
        <x:v>45706</x:v>
      </x:c>
      <x:c r="B9" s="11" t="inlineStr">
        <x:is>
          <x:t xml:space="preserve">Entrada</x:t>
        </x:is>
      </x:c>
      <x:c r="C9" s="12" t="inlineStr">
        <x:is>
          <x:t xml:space="preserve">Compra lote cera de soja</x:t>
        </x:is>
      </x:c>
      <x:c r="D9" s="13" t="n">
        <x:v>70</x:v>
      </x:c>
      <x:c r="E9" s="14" t="n">
        <x:v>8.65</x:v>
      </x:c>
      <x:c r="F9" s="15">
        <x:f>IF(OR($B9="Inicial",$B9="Entrada"),$D9*$E9,"")</x:f>
        <x:v>605.5</x:v>
      </x:c>
      <x:c r="G9" s="15">
        <x:f>IF($B9="Salida",SUMPRODUCT($AL9:$AS9,$U8:$AB8),"")</x:f>
      </x:c>
      <x:c r="H9" s="16">
        <x:f>IF($B9="","",IF($B9&lt;&gt;"Salida","",IF($D9&gt;$AJ9,"Revisar: la salida supera el stock disponible",TEXTJOIN(" + ",TRUE,IF($AL9&gt;0,TEXT($AL9,"#,##0")&amp;" u x "&amp;TEXT($U8,"#,##0.00 €"),""),IF($AM9&gt;0,TEXT($AM9,"#,##0")&amp;" u x "&amp;TEXT($V8,"#,##0.00 €"),""),IF($AN9&gt;0,TEXT($AN9,"#,##0")&amp;" u x "&amp;TEXT($W8,"#,##0.00 €"),""),IF($AO9&gt;0,TEXT($AO9,"#,##0")&amp;" u x "&amp;TEXT($X8,"#,##0.00 €"),""),IF($AP9&gt;0,TEXT($AP9,"#,##0")&amp;" u x "&amp;TEXT($Y8,"#,##0.00 €"),""),IF($AQ9&gt;0,TEXT($AQ9,"#,##0")&amp;" u x "&amp;TEXT($Z8,"#,##0.00 €"),""),IF($AR9&gt;0,TEXT($AR9,"#,##0")&amp;" u x "&amp;TEXT($AA8,"#,##0.00 €"),""),IF($AS9&gt;0,TEXT($AS9,"#,##0")&amp;" u x "&amp;TEXT($AB8,"#,##0.00 €"),"")))))</x:f>
      </x:c>
      <x:c r="I9" s="17">
        <x:f>IF($B9="","",SUM($M9:$T9))</x:f>
        <x:v>190</x:v>
      </x:c>
      <x:c r="J9" s="15">
        <x:f>IF($B9="","",SUMPRODUCT($M9:$T9,$U9:$AB9))</x:f>
        <x:v>1613.5</x:v>
      </x:c>
      <x:c r="K9" s="15">
        <x:f>IF(OR($B9="",$I9=0),"",$J9/$I9)</x:f>
        <x:v>8.492105263157894</x:v>
      </x:c>
      <x:c r="L9" s="16" t="str">
        <x:f>IF($B9="","",TEXTJOIN(" | ",TRUE,IF($M9&gt;0,TEXT($M9,"#,##0")&amp;" u x "&amp;TEXT($U9,"#,##0.00 €"),""),IF($N9&gt;0,TEXT($N9,"#,##0")&amp;" u x "&amp;TEXT($V9,"#,##0.00 €"),""),IF($O9&gt;0,TEXT($O9,"#,##0")&amp;" u x "&amp;TEXT($W9,"#,##0.00 €"),""),IF($P9&gt;0,TEXT($P9,"#,##0")&amp;" u x "&amp;TEXT($X9,"#,##0.00 €"),""),IF($Q9&gt;0,TEXT($Q9,"#,##0")&amp;" u x "&amp;TEXT($Y9,"#,##0.00 €"),""),IF($R9&gt;0,TEXT($R9,"#,##0")&amp;" u x "&amp;TEXT($Z9,"#,##0.00 €"),""),IF($S9&gt;0,TEXT($S9,"#,##0")&amp;" u x "&amp;TEXT($AA9,"#,##0.00 €"),""),IF($T9&gt;0,TEXT($T9,"#,##0")&amp;" u x "&amp;TEXT($AB9,"#,##0.00 €"),"")))</x:f>
        <x:v>120 u x 8.40 € | 70 u x 8.65 €</x:v>
      </x:c>
      <x:c r="M9">
        <x:f>IF($B9="",0,IF($B9="Salida",IF($AK9=0,0,INDEX($AC9:$AJ9,1,$AK9)-$D9),IF(1&lt;=COUNTIF($M8:$T8,"&gt;0"),INDEX($M8:$T8,1,1),IF(1=COUNTIF($M8:$T8,"&gt;0")+1,$D9,0))))</x:f>
        <x:v>120</x:v>
      </x:c>
      <x:c r="N9">
        <x:f>IF($B9="",0,IF($B9="Salida",IF(OR($AK9=0,$AK9+1&gt;8),0,INDEX($M8:$T8,1,$AK9+1)),IF(2&lt;=COUNTIF($M8:$T8,"&gt;0"),INDEX($M8:$T8,1,2),IF(2=COUNTIF($M8:$T8,"&gt;0")+1,$D9,0))))</x:f>
        <x:v>70</x:v>
      </x:c>
      <x:c r="O9">
        <x:f>IF($B9="",0,IF($B9="Salida",IF(OR($AK9=0,$AK9+2&gt;8),0,INDEX($M8:$T8,1,$AK9+2)),IF(3&lt;=COUNTIF($M8:$T8,"&gt;0"),INDEX($M8:$T8,1,3),IF(3=COUNTIF($M8:$T8,"&gt;0")+1,$D9,0))))</x:f>
        <x:v>0</x:v>
      </x:c>
      <x:c r="P9">
        <x:f>IF($B9="",0,IF($B9="Salida",IF(OR($AK9=0,$AK9+3&gt;8),0,INDEX($M8:$T8,1,$AK9+3)),IF(4&lt;=COUNTIF($M8:$T8,"&gt;0"),INDEX($M8:$T8,1,4),IF(4=COUNTIF($M8:$T8,"&gt;0")+1,$D9,0))))</x:f>
        <x:v>0</x:v>
      </x:c>
      <x:c r="Q9">
        <x:f>IF($B9="",0,IF($B9="Salida",IF(OR($AK9=0,$AK9+4&gt;8),0,INDEX($M8:$T8,1,$AK9+4)),IF(5&lt;=COUNTIF($M8:$T8,"&gt;0"),INDEX($M8:$T8,1,5),IF(5=COUNTIF($M8:$T8,"&gt;0")+1,$D9,0))))</x:f>
        <x:v>0</x:v>
      </x:c>
      <x:c r="R9">
        <x:f>IF($B9="",0,IF($B9="Salida",IF(OR($AK9=0,$AK9+5&gt;8),0,INDEX($M8:$T8,1,$AK9+5)),IF(6&lt;=COUNTIF($M8:$T8,"&gt;0"),INDEX($M8:$T8,1,6),IF(6=COUNTIF($M8:$T8,"&gt;0")+1,$D9,0))))</x:f>
        <x:v>0</x:v>
      </x:c>
      <x:c r="S9">
        <x:f>IF($B9="",0,IF($B9="Salida",IF(OR($AK9=0,$AK9+6&gt;8),0,INDEX($M8:$T8,1,$AK9+6)),IF(7&lt;=COUNTIF($M8:$T8,"&gt;0"),INDEX($M8:$T8,1,7),IF(7=COUNTIF($M8:$T8,"&gt;0")+1,$D9,0))))</x:f>
        <x:v>0</x:v>
      </x:c>
      <x:c r="T9">
        <x:f>IF($B9="",0,IF($B9="Salida",IF(OR($AK9=0,$AK9+7&gt;8),0,INDEX($M8:$T8,1,$AK9+7)),IF(8&lt;=COUNTIF($M8:$T8,"&gt;0"),INDEX($M8:$T8,1,8),IF(8=COUNTIF($M8:$T8,"&gt;0")+1,$D9,0))))</x:f>
        <x:v>0</x:v>
      </x:c>
      <x:c r="U9">
        <x:f>IF($B9="",0,IF($B9="Salida",IF($M9=0,0,INDEX($U8:$AB8,1,$AK9)),IF($M9=0,0,IF(1&lt;=COUNTIF($M8:$T8,"&gt;0"),INDEX($U8:$AB8,1,1),IF(1=COUNTIF($M8:$T8,"&gt;0")+1,$E9,0)))))</x:f>
        <x:v>8.4</x:v>
      </x:c>
      <x:c r="V9">
        <x:f>IF($B9="",0,IF($B9="Salida",IF($N9=0,0,INDEX($U8:$AB8,1,$AK9+1)),IF($N9=0,0,IF(2&lt;=COUNTIF($M8:$T8,"&gt;0"),INDEX($U8:$AB8,1,2),IF(2=COUNTIF($M8:$T8,"&gt;0")+1,$E9,0)))))</x:f>
        <x:v>8.65</x:v>
      </x:c>
      <x:c r="W9">
        <x:f>IF($B9="",0,IF($B9="Salida",IF($O9=0,0,INDEX($U8:$AB8,1,$AK9+2)),IF($O9=0,0,IF(3&lt;=COUNTIF($M8:$T8,"&gt;0"),INDEX($U8:$AB8,1,3),IF(3=COUNTIF($M8:$T8,"&gt;0")+1,$E9,0)))))</x:f>
        <x:v>0</x:v>
      </x:c>
      <x:c r="X9">
        <x:f>IF($B9="",0,IF($B9="Salida",IF($P9=0,0,INDEX($U8:$AB8,1,$AK9+3)),IF($P9=0,0,IF(4&lt;=COUNTIF($M8:$T8,"&gt;0"),INDEX($U8:$AB8,1,4),IF(4=COUNTIF($M8:$T8,"&gt;0")+1,$E9,0)))))</x:f>
        <x:v>0</x:v>
      </x:c>
      <x:c r="Y9">
        <x:f>IF($B9="",0,IF($B9="Salida",IF($Q9=0,0,INDEX($U8:$AB8,1,$AK9+4)),IF($Q9=0,0,IF(5&lt;=COUNTIF($M8:$T8,"&gt;0"),INDEX($U8:$AB8,1,5),IF(5=COUNTIF($M8:$T8,"&gt;0")+1,$E9,0)))))</x:f>
        <x:v>0</x:v>
      </x:c>
      <x:c r="Z9">
        <x:f>IF($B9="",0,IF($B9="Salida",IF($R9=0,0,INDEX($U8:$AB8,1,$AK9+5)),IF($R9=0,0,IF(6&lt;=COUNTIF($M8:$T8,"&gt;0"),INDEX($U8:$AB8,1,6),IF(6=COUNTIF($M8:$T8,"&gt;0")+1,$E9,0)))))</x:f>
        <x:v>0</x:v>
      </x:c>
      <x:c r="AA9">
        <x:f>IF($B9="",0,IF($B9="Salida",IF($S9=0,0,INDEX($U8:$AB8,1,$AK9+6)),IF($S9=0,0,IF(7&lt;=COUNTIF($M8:$T8,"&gt;0"),INDEX($U8:$AB8,1,7),IF(7=COUNTIF($M8:$T8,"&gt;0")+1,$E9,0)))))</x:f>
        <x:v>0</x:v>
      </x:c>
      <x:c r="AB9">
        <x:f>IF($B9="",0,IF($B9="Salida",IF($T9=0,0,INDEX($U8:$AB8,1,$AK9+7)),IF($T9=0,0,IF(8&lt;=COUNTIF($M8:$T8,"&gt;0"),INDEX($U8:$AB8,1,8),IF(8=COUNTIF($M8:$T8,"&gt;0")+1,$E9,0)))))</x:f>
        <x:v>0</x:v>
      </x:c>
      <x:c r="AC9">
        <x:f>SUM($M8:$M8)</x:f>
        <x:v>120</x:v>
      </x:c>
      <x:c r="AD9">
        <x:f>SUM($M8:$N8)</x:f>
        <x:v>120</x:v>
      </x:c>
      <x:c r="AE9">
        <x:f>SUM($M8:$O8)</x:f>
        <x:v>120</x:v>
      </x:c>
      <x:c r="AF9">
        <x:f>SUM($M8:$P8)</x:f>
        <x:v>120</x:v>
      </x:c>
      <x:c r="AG9">
        <x:f>SUM($M8:$Q8)</x:f>
        <x:v>120</x:v>
      </x:c>
      <x:c r="AH9">
        <x:f>SUM($M8:$R8)</x:f>
        <x:v>120</x:v>
      </x:c>
      <x:c r="AI9">
        <x:f>SUM($M8:$S8)</x:f>
        <x:v>120</x:v>
      </x:c>
      <x:c r="AJ9">
        <x:f>SUM($M8:$T8)</x:f>
        <x:v>120</x:v>
      </x:c>
      <x:c r="AK9">
        <x:f>IF($B9&lt;&gt;"Salida",0,IF($D9&gt;=AJ9,0,IF(AC9&gt;$D9,1,IF(AD9&gt;$D9,2,IF(AE9&gt;$D9,3,IF(AF9&gt;$D9,4,IF(AG9&gt;$D9,5,IF(AH9&gt;$D9,6,IF(AI9&gt;$D9,7,8)))))))))</x:f>
        <x:v>0</x:v>
      </x:c>
      <x:c r="AL9">
        <x:f>IF($B9&lt;&gt;"Salida",0,MAX(0,MIN($M8,$D9)))</x:f>
        <x:v>0</x:v>
      </x:c>
      <x:c r="AM9">
        <x:f>IF($B9&lt;&gt;"Salida",0,MAX(0,MIN($N8,$D9-$AC9)))</x:f>
        <x:v>0</x:v>
      </x:c>
      <x:c r="AN9">
        <x:f>IF($B9&lt;&gt;"Salida",0,MAX(0,MIN($O8,$D9-$AD9)))</x:f>
        <x:v>0</x:v>
      </x:c>
      <x:c r="AO9">
        <x:f>IF($B9&lt;&gt;"Salida",0,MAX(0,MIN($P8,$D9-$AE9)))</x:f>
        <x:v>0</x:v>
      </x:c>
      <x:c r="AP9">
        <x:f>IF($B9&lt;&gt;"Salida",0,MAX(0,MIN($Q8,$D9-$AF9)))</x:f>
        <x:v>0</x:v>
      </x:c>
      <x:c r="AQ9">
        <x:f>IF($B9&lt;&gt;"Salida",0,MAX(0,MIN($R8,$D9-$AG9)))</x:f>
        <x:v>0</x:v>
      </x:c>
      <x:c r="AR9">
        <x:f>IF($B9&lt;&gt;"Salida",0,MAX(0,MIN($S8,$D9-$AH9)))</x:f>
        <x:v>0</x:v>
      </x:c>
      <x:c r="AS9">
        <x:f>IF($B9&lt;&gt;"Salida",0,MAX(0,MIN($T8,$D9-$AI9)))</x:f>
        <x:v>0</x:v>
      </x:c>
    </x:row>
    <x:row r="10" ht="22" customHeight="1">
      <x:c r="A10" s="10" t="n">
        <x:v>45718</x:v>
      </x:c>
      <x:c r="B10" s="11" t="inlineStr">
        <x:is>
          <x:t xml:space="preserve">Salida</x:t>
        </x:is>
      </x:c>
      <x:c r="C10" s="12" t="inlineStr">
        <x:is>
          <x:t xml:space="preserve">Pedido boutique Alameda</x:t>
        </x:is>
      </x:c>
      <x:c r="D10" s="13" t="n">
        <x:v>90</x:v>
      </x:c>
      <x:c r="E10" s="14" t="n"/>
      <x:c r="F10" s="15">
        <x:f>IF(OR($B10="Inicial",$B10="Entrada"),$D10*$E10,"")</x:f>
      </x:c>
      <x:c r="G10" s="15">
        <x:f>IF($B10="Salida",SUMPRODUCT($AL10:$AS10,$U9:$AB9),"")</x:f>
        <x:v>756</x:v>
      </x:c>
      <x:c r="H10" s="16" t="str">
        <x:f>IF($B10="","",IF($B10&lt;&gt;"Salida","",IF($D10&gt;$AJ10,"Revisar: la salida supera el stock disponible",TEXTJOIN(" + ",TRUE,IF($AL10&gt;0,TEXT($AL10,"#,##0")&amp;" u x "&amp;TEXT($U9,"#,##0.00 €"),""),IF($AM10&gt;0,TEXT($AM10,"#,##0")&amp;" u x "&amp;TEXT($V9,"#,##0.00 €"),""),IF($AN10&gt;0,TEXT($AN10,"#,##0")&amp;" u x "&amp;TEXT($W9,"#,##0.00 €"),""),IF($AO10&gt;0,TEXT($AO10,"#,##0")&amp;" u x "&amp;TEXT($X9,"#,##0.00 €"),""),IF($AP10&gt;0,TEXT($AP10,"#,##0")&amp;" u x "&amp;TEXT($Y9,"#,##0.00 €"),""),IF($AQ10&gt;0,TEXT($AQ10,"#,##0")&amp;" u x "&amp;TEXT($Z9,"#,##0.00 €"),""),IF($AR10&gt;0,TEXT($AR10,"#,##0")&amp;" u x "&amp;TEXT($AA9,"#,##0.00 €"),""),IF($AS10&gt;0,TEXT($AS10,"#,##0")&amp;" u x "&amp;TEXT($AB9,"#,##0.00 €"),"")))))</x:f>
        <x:v>90 u x 8.40 €</x:v>
      </x:c>
      <x:c r="I10" s="17">
        <x:f>IF($B10="","",SUM($M10:$T10))</x:f>
        <x:v>100</x:v>
      </x:c>
      <x:c r="J10" s="15">
        <x:f>IF($B10="","",SUMPRODUCT($M10:$T10,$U10:$AB10))</x:f>
        <x:v>857.5</x:v>
      </x:c>
      <x:c r="K10" s="15">
        <x:f>IF(OR($B10="",$I10=0),"",$J10/$I10)</x:f>
        <x:v>8.575</x:v>
      </x:c>
      <x:c r="L10" s="16" t="str">
        <x:f>IF($B10="","",TEXTJOIN(" | ",TRUE,IF($M10&gt;0,TEXT($M10,"#,##0")&amp;" u x "&amp;TEXT($U10,"#,##0.00 €"),""),IF($N10&gt;0,TEXT($N10,"#,##0")&amp;" u x "&amp;TEXT($V10,"#,##0.00 €"),""),IF($O10&gt;0,TEXT($O10,"#,##0")&amp;" u x "&amp;TEXT($W10,"#,##0.00 €"),""),IF($P10&gt;0,TEXT($P10,"#,##0")&amp;" u x "&amp;TEXT($X10,"#,##0.00 €"),""),IF($Q10&gt;0,TEXT($Q10,"#,##0")&amp;" u x "&amp;TEXT($Y10,"#,##0.00 €"),""),IF($R10&gt;0,TEXT($R10,"#,##0")&amp;" u x "&amp;TEXT($Z10,"#,##0.00 €"),""),IF($S10&gt;0,TEXT($S10,"#,##0")&amp;" u x "&amp;TEXT($AA10,"#,##0.00 €"),""),IF($T10&gt;0,TEXT($T10,"#,##0")&amp;" u x "&amp;TEXT($AB10,"#,##0.00 €"),"")))</x:f>
        <x:v>30 u x 8.40 € | 70 u x 8.65 €</x:v>
      </x:c>
      <x:c r="M10">
        <x:f>IF($B10="",0,IF($B10="Salida",IF($AK10=0,0,INDEX($AC10:$AJ10,1,$AK10)-$D10),IF(1&lt;=COUNTIF($M9:$T9,"&gt;0"),INDEX($M9:$T9,1,1),IF(1=COUNTIF($M9:$T9,"&gt;0")+1,$D10,0))))</x:f>
        <x:v>30</x:v>
      </x:c>
      <x:c r="N10">
        <x:f>IF($B10="",0,IF($B10="Salida",IF(OR($AK10=0,$AK10+1&gt;8),0,INDEX($M9:$T9,1,$AK10+1)),IF(2&lt;=COUNTIF($M9:$T9,"&gt;0"),INDEX($M9:$T9,1,2),IF(2=COUNTIF($M9:$T9,"&gt;0")+1,$D10,0))))</x:f>
        <x:v>70</x:v>
      </x:c>
      <x:c r="O10">
        <x:f>IF($B10="",0,IF($B10="Salida",IF(OR($AK10=0,$AK10+2&gt;8),0,INDEX($M9:$T9,1,$AK10+2)),IF(3&lt;=COUNTIF($M9:$T9,"&gt;0"),INDEX($M9:$T9,1,3),IF(3=COUNTIF($M9:$T9,"&gt;0")+1,$D10,0))))</x:f>
        <x:v>0</x:v>
      </x:c>
      <x:c r="P10">
        <x:f>IF($B10="",0,IF($B10="Salida",IF(OR($AK10=0,$AK10+3&gt;8),0,INDEX($M9:$T9,1,$AK10+3)),IF(4&lt;=COUNTIF($M9:$T9,"&gt;0"),INDEX($M9:$T9,1,4),IF(4=COUNTIF($M9:$T9,"&gt;0")+1,$D10,0))))</x:f>
        <x:v>0</x:v>
      </x:c>
      <x:c r="Q10">
        <x:f>IF($B10="",0,IF($B10="Salida",IF(OR($AK10=0,$AK10+4&gt;8),0,INDEX($M9:$T9,1,$AK10+4)),IF(5&lt;=COUNTIF($M9:$T9,"&gt;0"),INDEX($M9:$T9,1,5),IF(5=COUNTIF($M9:$T9,"&gt;0")+1,$D10,0))))</x:f>
        <x:v>0</x:v>
      </x:c>
      <x:c r="R10">
        <x:f>IF($B10="",0,IF($B10="Salida",IF(OR($AK10=0,$AK10+5&gt;8),0,INDEX($M9:$T9,1,$AK10+5)),IF(6&lt;=COUNTIF($M9:$T9,"&gt;0"),INDEX($M9:$T9,1,6),IF(6=COUNTIF($M9:$T9,"&gt;0")+1,$D10,0))))</x:f>
        <x:v>0</x:v>
      </x:c>
      <x:c r="S10">
        <x:f>IF($B10="",0,IF($B10="Salida",IF(OR($AK10=0,$AK10+6&gt;8),0,INDEX($M9:$T9,1,$AK10+6)),IF(7&lt;=COUNTIF($M9:$T9,"&gt;0"),INDEX($M9:$T9,1,7),IF(7=COUNTIF($M9:$T9,"&gt;0")+1,$D10,0))))</x:f>
        <x:v>0</x:v>
      </x:c>
      <x:c r="T10">
        <x:f>IF($B10="",0,IF($B10="Salida",IF(OR($AK10=0,$AK10+7&gt;8),0,INDEX($M9:$T9,1,$AK10+7)),IF(8&lt;=COUNTIF($M9:$T9,"&gt;0"),INDEX($M9:$T9,1,8),IF(8=COUNTIF($M9:$T9,"&gt;0")+1,$D10,0))))</x:f>
        <x:v>0</x:v>
      </x:c>
      <x:c r="U10">
        <x:f>IF($B10="",0,IF($B10="Salida",IF($M10=0,0,INDEX($U9:$AB9,1,$AK10)),IF($M10=0,0,IF(1&lt;=COUNTIF($M9:$T9,"&gt;0"),INDEX($U9:$AB9,1,1),IF(1=COUNTIF($M9:$T9,"&gt;0")+1,$E10,0)))))</x:f>
        <x:v>8.4</x:v>
      </x:c>
      <x:c r="V10">
        <x:f>IF($B10="",0,IF($B10="Salida",IF($N10=0,0,INDEX($U9:$AB9,1,$AK10+1)),IF($N10=0,0,IF(2&lt;=COUNTIF($M9:$T9,"&gt;0"),INDEX($U9:$AB9,1,2),IF(2=COUNTIF($M9:$T9,"&gt;0")+1,$E10,0)))))</x:f>
        <x:v>8.65</x:v>
      </x:c>
      <x:c r="W10">
        <x:f>IF($B10="",0,IF($B10="Salida",IF($O10=0,0,INDEX($U9:$AB9,1,$AK10+2)),IF($O10=0,0,IF(3&lt;=COUNTIF($M9:$T9,"&gt;0"),INDEX($U9:$AB9,1,3),IF(3=COUNTIF($M9:$T9,"&gt;0")+1,$E10,0)))))</x:f>
        <x:v>0</x:v>
      </x:c>
      <x:c r="X10">
        <x:f>IF($B10="",0,IF($B10="Salida",IF($P10=0,0,INDEX($U9:$AB9,1,$AK10+3)),IF($P10=0,0,IF(4&lt;=COUNTIF($M9:$T9,"&gt;0"),INDEX($U9:$AB9,1,4),IF(4=COUNTIF($M9:$T9,"&gt;0")+1,$E10,0)))))</x:f>
        <x:v>0</x:v>
      </x:c>
      <x:c r="Y10">
        <x:f>IF($B10="",0,IF($B10="Salida",IF($Q10=0,0,INDEX($U9:$AB9,1,$AK10+4)),IF($Q10=0,0,IF(5&lt;=COUNTIF($M9:$T9,"&gt;0"),INDEX($U9:$AB9,1,5),IF(5=COUNTIF($M9:$T9,"&gt;0")+1,$E10,0)))))</x:f>
        <x:v>0</x:v>
      </x:c>
      <x:c r="Z10">
        <x:f>IF($B10="",0,IF($B10="Salida",IF($R10=0,0,INDEX($U9:$AB9,1,$AK10+5)),IF($R10=0,0,IF(6&lt;=COUNTIF($M9:$T9,"&gt;0"),INDEX($U9:$AB9,1,6),IF(6=COUNTIF($M9:$T9,"&gt;0")+1,$E10,0)))))</x:f>
        <x:v>0</x:v>
      </x:c>
      <x:c r="AA10">
        <x:f>IF($B10="",0,IF($B10="Salida",IF($S10=0,0,INDEX($U9:$AB9,1,$AK10+6)),IF($S10=0,0,IF(7&lt;=COUNTIF($M9:$T9,"&gt;0"),INDEX($U9:$AB9,1,7),IF(7=COUNTIF($M9:$T9,"&gt;0")+1,$E10,0)))))</x:f>
        <x:v>0</x:v>
      </x:c>
      <x:c r="AB10">
        <x:f>IF($B10="",0,IF($B10="Salida",IF($T10=0,0,INDEX($U9:$AB9,1,$AK10+7)),IF($T10=0,0,IF(8&lt;=COUNTIF($M9:$T9,"&gt;0"),INDEX($U9:$AB9,1,8),IF(8=COUNTIF($M9:$T9,"&gt;0")+1,$E10,0)))))</x:f>
        <x:v>0</x:v>
      </x:c>
      <x:c r="AC10">
        <x:f>SUM($M9:$M9)</x:f>
        <x:v>120</x:v>
      </x:c>
      <x:c r="AD10">
        <x:f>SUM($M9:$N9)</x:f>
        <x:v>190</x:v>
      </x:c>
      <x:c r="AE10">
        <x:f>SUM($M9:$O9)</x:f>
        <x:v>190</x:v>
      </x:c>
      <x:c r="AF10">
        <x:f>SUM($M9:$P9)</x:f>
        <x:v>190</x:v>
      </x:c>
      <x:c r="AG10">
        <x:f>SUM($M9:$Q9)</x:f>
        <x:v>190</x:v>
      </x:c>
      <x:c r="AH10">
        <x:f>SUM($M9:$R9)</x:f>
        <x:v>190</x:v>
      </x:c>
      <x:c r="AI10">
        <x:f>SUM($M9:$S9)</x:f>
        <x:v>190</x:v>
      </x:c>
      <x:c r="AJ10">
        <x:f>SUM($M9:$T9)</x:f>
        <x:v>190</x:v>
      </x:c>
      <x:c r="AK10">
        <x:f>IF($B10&lt;&gt;"Salida",0,IF($D10&gt;=AJ10,0,IF(AC10&gt;$D10,1,IF(AD10&gt;$D10,2,IF(AE10&gt;$D10,3,IF(AF10&gt;$D10,4,IF(AG10&gt;$D10,5,IF(AH10&gt;$D10,6,IF(AI10&gt;$D10,7,8)))))))))</x:f>
        <x:v>1</x:v>
      </x:c>
      <x:c r="AL10">
        <x:f>IF($B10&lt;&gt;"Salida",0,MAX(0,MIN($M9,$D10)))</x:f>
        <x:v>90</x:v>
      </x:c>
      <x:c r="AM10">
        <x:f>IF($B10&lt;&gt;"Salida",0,MAX(0,MIN($N9,$D10-$AC10)))</x:f>
        <x:v>0</x:v>
      </x:c>
      <x:c r="AN10">
        <x:f>IF($B10&lt;&gt;"Salida",0,MAX(0,MIN($O9,$D10-$AD10)))</x:f>
        <x:v>0</x:v>
      </x:c>
      <x:c r="AO10">
        <x:f>IF($B10&lt;&gt;"Salida",0,MAX(0,MIN($P9,$D10-$AE10)))</x:f>
        <x:v>0</x:v>
      </x:c>
      <x:c r="AP10">
        <x:f>IF($B10&lt;&gt;"Salida",0,MAX(0,MIN($Q9,$D10-$AF10)))</x:f>
        <x:v>0</x:v>
      </x:c>
      <x:c r="AQ10">
        <x:f>IF($B10&lt;&gt;"Salida",0,MAX(0,MIN($R9,$D10-$AG10)))</x:f>
        <x:v>0</x:v>
      </x:c>
      <x:c r="AR10">
        <x:f>IF($B10&lt;&gt;"Salida",0,MAX(0,MIN($S9,$D10-$AH10)))</x:f>
        <x:v>0</x:v>
      </x:c>
      <x:c r="AS10">
        <x:f>IF($B10&lt;&gt;"Salida",0,MAX(0,MIN($T9,$D10-$AI10)))</x:f>
        <x:v>0</x:v>
      </x:c>
    </x:row>
    <x:row r="11" ht="22" customHeight="1">
      <x:c r="A11" s="10" t="n">
        <x:v>45730</x:v>
      </x:c>
      <x:c r="B11" s="11" t="inlineStr">
        <x:is>
          <x:t xml:space="preserve">Entrada</x:t>
        </x:is>
      </x:c>
      <x:c r="C11" s="12" t="inlineStr">
        <x:is>
          <x:t xml:space="preserve">Reposición fragancia lavanda</x:t>
        </x:is>
      </x:c>
      <x:c r="D11" s="13" t="n">
        <x:v>60</x:v>
      </x:c>
      <x:c r="E11" s="14" t="n">
        <x:v>8.9</x:v>
      </x:c>
      <x:c r="F11" s="15">
        <x:f>IF(OR($B11="Inicial",$B11="Entrada"),$D11*$E11,"")</x:f>
        <x:v>534</x:v>
      </x:c>
      <x:c r="G11" s="15">
        <x:f>IF($B11="Salida",SUMPRODUCT($AL11:$AS11,$U10:$AB10),"")</x:f>
      </x:c>
      <x:c r="H11" s="16">
        <x:f>IF($B11="","",IF($B11&lt;&gt;"Salida","",IF($D11&gt;$AJ11,"Revisar: la salida supera el stock disponible",TEXTJOIN(" + ",TRUE,IF($AL11&gt;0,TEXT($AL11,"#,##0")&amp;" u x "&amp;TEXT($U10,"#,##0.00 €"),""),IF($AM11&gt;0,TEXT($AM11,"#,##0")&amp;" u x "&amp;TEXT($V10,"#,##0.00 €"),""),IF($AN11&gt;0,TEXT($AN11,"#,##0")&amp;" u x "&amp;TEXT($W10,"#,##0.00 €"),""),IF($AO11&gt;0,TEXT($AO11,"#,##0")&amp;" u x "&amp;TEXT($X10,"#,##0.00 €"),""),IF($AP11&gt;0,TEXT($AP11,"#,##0")&amp;" u x "&amp;TEXT($Y10,"#,##0.00 €"),""),IF($AQ11&gt;0,TEXT($AQ11,"#,##0")&amp;" u x "&amp;TEXT($Z10,"#,##0.00 €"),""),IF($AR11&gt;0,TEXT($AR11,"#,##0")&amp;" u x "&amp;TEXT($AA10,"#,##0.00 €"),""),IF($AS11&gt;0,TEXT($AS11,"#,##0")&amp;" u x "&amp;TEXT($AB10,"#,##0.00 €"),"")))))</x:f>
      </x:c>
      <x:c r="I11" s="17">
        <x:f>IF($B11="","",SUM($M11:$T11))</x:f>
        <x:v>160</x:v>
      </x:c>
      <x:c r="J11" s="15">
        <x:f>IF($B11="","",SUMPRODUCT($M11:$T11,$U11:$AB11))</x:f>
        <x:v>1391.5</x:v>
      </x:c>
      <x:c r="K11" s="15">
        <x:f>IF(OR($B11="",$I11=0),"",$J11/$I11)</x:f>
        <x:v>8.696875</x:v>
      </x:c>
      <x:c r="L11" s="16" t="str">
        <x:f>IF($B11="","",TEXTJOIN(" | ",TRUE,IF($M11&gt;0,TEXT($M11,"#,##0")&amp;" u x "&amp;TEXT($U11,"#,##0.00 €"),""),IF($N11&gt;0,TEXT($N11,"#,##0")&amp;" u x "&amp;TEXT($V11,"#,##0.00 €"),""),IF($O11&gt;0,TEXT($O11,"#,##0")&amp;" u x "&amp;TEXT($W11,"#,##0.00 €"),""),IF($P11&gt;0,TEXT($P11,"#,##0")&amp;" u x "&amp;TEXT($X11,"#,##0.00 €"),""),IF($Q11&gt;0,TEXT($Q11,"#,##0")&amp;" u x "&amp;TEXT($Y11,"#,##0.00 €"),""),IF($R11&gt;0,TEXT($R11,"#,##0")&amp;" u x "&amp;TEXT($Z11,"#,##0.00 €"),""),IF($S11&gt;0,TEXT($S11,"#,##0")&amp;" u x "&amp;TEXT($AA11,"#,##0.00 €"),""),IF($T11&gt;0,TEXT($T11,"#,##0")&amp;" u x "&amp;TEXT($AB11,"#,##0.00 €"),"")))</x:f>
        <x:v>30 u x 8.40 € | 70 u x 8.65 € | 60 u x 8.90 €</x:v>
      </x:c>
      <x:c r="M11">
        <x:f>IF($B11="",0,IF($B11="Salida",IF($AK11=0,0,INDEX($AC11:$AJ11,1,$AK11)-$D11),IF(1&lt;=COUNTIF($M10:$T10,"&gt;0"),INDEX($M10:$T10,1,1),IF(1=COUNTIF($M10:$T10,"&gt;0")+1,$D11,0))))</x:f>
        <x:v>30</x:v>
      </x:c>
      <x:c r="N11">
        <x:f>IF($B11="",0,IF($B11="Salida",IF(OR($AK11=0,$AK11+1&gt;8),0,INDEX($M10:$T10,1,$AK11+1)),IF(2&lt;=COUNTIF($M10:$T10,"&gt;0"),INDEX($M10:$T10,1,2),IF(2=COUNTIF($M10:$T10,"&gt;0")+1,$D11,0))))</x:f>
        <x:v>70</x:v>
      </x:c>
      <x:c r="O11">
        <x:f>IF($B11="",0,IF($B11="Salida",IF(OR($AK11=0,$AK11+2&gt;8),0,INDEX($M10:$T10,1,$AK11+2)),IF(3&lt;=COUNTIF($M10:$T10,"&gt;0"),INDEX($M10:$T10,1,3),IF(3=COUNTIF($M10:$T10,"&gt;0")+1,$D11,0))))</x:f>
        <x:v>60</x:v>
      </x:c>
      <x:c r="P11">
        <x:f>IF($B11="",0,IF($B11="Salida",IF(OR($AK11=0,$AK11+3&gt;8),0,INDEX($M10:$T10,1,$AK11+3)),IF(4&lt;=COUNTIF($M10:$T10,"&gt;0"),INDEX($M10:$T10,1,4),IF(4=COUNTIF($M10:$T10,"&gt;0")+1,$D11,0))))</x:f>
        <x:v>0</x:v>
      </x:c>
      <x:c r="Q11">
        <x:f>IF($B11="",0,IF($B11="Salida",IF(OR($AK11=0,$AK11+4&gt;8),0,INDEX($M10:$T10,1,$AK11+4)),IF(5&lt;=COUNTIF($M10:$T10,"&gt;0"),INDEX($M10:$T10,1,5),IF(5=COUNTIF($M10:$T10,"&gt;0")+1,$D11,0))))</x:f>
        <x:v>0</x:v>
      </x:c>
      <x:c r="R11">
        <x:f>IF($B11="",0,IF($B11="Salida",IF(OR($AK11=0,$AK11+5&gt;8),0,INDEX($M10:$T10,1,$AK11+5)),IF(6&lt;=COUNTIF($M10:$T10,"&gt;0"),INDEX($M10:$T10,1,6),IF(6=COUNTIF($M10:$T10,"&gt;0")+1,$D11,0))))</x:f>
        <x:v>0</x:v>
      </x:c>
      <x:c r="S11">
        <x:f>IF($B11="",0,IF($B11="Salida",IF(OR($AK11=0,$AK11+6&gt;8),0,INDEX($M10:$T10,1,$AK11+6)),IF(7&lt;=COUNTIF($M10:$T10,"&gt;0"),INDEX($M10:$T10,1,7),IF(7=COUNTIF($M10:$T10,"&gt;0")+1,$D11,0))))</x:f>
        <x:v>0</x:v>
      </x:c>
      <x:c r="T11">
        <x:f>IF($B11="",0,IF($B11="Salida",IF(OR($AK11=0,$AK11+7&gt;8),0,INDEX($M10:$T10,1,$AK11+7)),IF(8&lt;=COUNTIF($M10:$T10,"&gt;0"),INDEX($M10:$T10,1,8),IF(8=COUNTIF($M10:$T10,"&gt;0")+1,$D11,0))))</x:f>
        <x:v>0</x:v>
      </x:c>
      <x:c r="U11">
        <x:f>IF($B11="",0,IF($B11="Salida",IF($M11=0,0,INDEX($U10:$AB10,1,$AK11)),IF($M11=0,0,IF(1&lt;=COUNTIF($M10:$T10,"&gt;0"),INDEX($U10:$AB10,1,1),IF(1=COUNTIF($M10:$T10,"&gt;0")+1,$E11,0)))))</x:f>
        <x:v>8.4</x:v>
      </x:c>
      <x:c r="V11">
        <x:f>IF($B11="",0,IF($B11="Salida",IF($N11=0,0,INDEX($U10:$AB10,1,$AK11+1)),IF($N11=0,0,IF(2&lt;=COUNTIF($M10:$T10,"&gt;0"),INDEX($U10:$AB10,1,2),IF(2=COUNTIF($M10:$T10,"&gt;0")+1,$E11,0)))))</x:f>
        <x:v>8.65</x:v>
      </x:c>
      <x:c r="W11">
        <x:f>IF($B11="",0,IF($B11="Salida",IF($O11=0,0,INDEX($U10:$AB10,1,$AK11+2)),IF($O11=0,0,IF(3&lt;=COUNTIF($M10:$T10,"&gt;0"),INDEX($U10:$AB10,1,3),IF(3=COUNTIF($M10:$T10,"&gt;0")+1,$E11,0)))))</x:f>
        <x:v>8.9</x:v>
      </x:c>
      <x:c r="X11">
        <x:f>IF($B11="",0,IF($B11="Salida",IF($P11=0,0,INDEX($U10:$AB10,1,$AK11+3)),IF($P11=0,0,IF(4&lt;=COUNTIF($M10:$T10,"&gt;0"),INDEX($U10:$AB10,1,4),IF(4=COUNTIF($M10:$T10,"&gt;0")+1,$E11,0)))))</x:f>
        <x:v>0</x:v>
      </x:c>
      <x:c r="Y11">
        <x:f>IF($B11="",0,IF($B11="Salida",IF($Q11=0,0,INDEX($U10:$AB10,1,$AK11+4)),IF($Q11=0,0,IF(5&lt;=COUNTIF($M10:$T10,"&gt;0"),INDEX($U10:$AB10,1,5),IF(5=COUNTIF($M10:$T10,"&gt;0")+1,$E11,0)))))</x:f>
        <x:v>0</x:v>
      </x:c>
      <x:c r="Z11">
        <x:f>IF($B11="",0,IF($B11="Salida",IF($R11=0,0,INDEX($U10:$AB10,1,$AK11+5)),IF($R11=0,0,IF(6&lt;=COUNTIF($M10:$T10,"&gt;0"),INDEX($U10:$AB10,1,6),IF(6=COUNTIF($M10:$T10,"&gt;0")+1,$E11,0)))))</x:f>
        <x:v>0</x:v>
      </x:c>
      <x:c r="AA11">
        <x:f>IF($B11="",0,IF($B11="Salida",IF($S11=0,0,INDEX($U10:$AB10,1,$AK11+6)),IF($S11=0,0,IF(7&lt;=COUNTIF($M10:$T10,"&gt;0"),INDEX($U10:$AB10,1,7),IF(7=COUNTIF($M10:$T10,"&gt;0")+1,$E11,0)))))</x:f>
        <x:v>0</x:v>
      </x:c>
      <x:c r="AB11">
        <x:f>IF($B11="",0,IF($B11="Salida",IF($T11=0,0,INDEX($U10:$AB10,1,$AK11+7)),IF($T11=0,0,IF(8&lt;=COUNTIF($M10:$T10,"&gt;0"),INDEX($U10:$AB10,1,8),IF(8=COUNTIF($M10:$T10,"&gt;0")+1,$E11,0)))))</x:f>
        <x:v>0</x:v>
      </x:c>
      <x:c r="AC11">
        <x:f>SUM($M10:$M10)</x:f>
        <x:v>30</x:v>
      </x:c>
      <x:c r="AD11">
        <x:f>SUM($M10:$N10)</x:f>
        <x:v>100</x:v>
      </x:c>
      <x:c r="AE11">
        <x:f>SUM($M10:$O10)</x:f>
        <x:v>100</x:v>
      </x:c>
      <x:c r="AF11">
        <x:f>SUM($M10:$P10)</x:f>
        <x:v>100</x:v>
      </x:c>
      <x:c r="AG11">
        <x:f>SUM($M10:$Q10)</x:f>
        <x:v>100</x:v>
      </x:c>
      <x:c r="AH11">
        <x:f>SUM($M10:$R10)</x:f>
        <x:v>100</x:v>
      </x:c>
      <x:c r="AI11">
        <x:f>SUM($M10:$S10)</x:f>
        <x:v>100</x:v>
      </x:c>
      <x:c r="AJ11">
        <x:f>SUM($M10:$T10)</x:f>
        <x:v>100</x:v>
      </x:c>
      <x:c r="AK11">
        <x:f>IF($B11&lt;&gt;"Salida",0,IF($D11&gt;=AJ11,0,IF(AC11&gt;$D11,1,IF(AD11&gt;$D11,2,IF(AE11&gt;$D11,3,IF(AF11&gt;$D11,4,IF(AG11&gt;$D11,5,IF(AH11&gt;$D11,6,IF(AI11&gt;$D11,7,8)))))))))</x:f>
        <x:v>0</x:v>
      </x:c>
      <x:c r="AL11">
        <x:f>IF($B11&lt;&gt;"Salida",0,MAX(0,MIN($M10,$D11)))</x:f>
        <x:v>0</x:v>
      </x:c>
      <x:c r="AM11">
        <x:f>IF($B11&lt;&gt;"Salida",0,MAX(0,MIN($N10,$D11-$AC11)))</x:f>
        <x:v>0</x:v>
      </x:c>
      <x:c r="AN11">
        <x:f>IF($B11&lt;&gt;"Salida",0,MAX(0,MIN($O10,$D11-$AD11)))</x:f>
        <x:v>0</x:v>
      </x:c>
      <x:c r="AO11">
        <x:f>IF($B11&lt;&gt;"Salida",0,MAX(0,MIN($P10,$D11-$AE11)))</x:f>
        <x:v>0</x:v>
      </x:c>
      <x:c r="AP11">
        <x:f>IF($B11&lt;&gt;"Salida",0,MAX(0,MIN($Q10,$D11-$AF11)))</x:f>
        <x:v>0</x:v>
      </x:c>
      <x:c r="AQ11">
        <x:f>IF($B11&lt;&gt;"Salida",0,MAX(0,MIN($R10,$D11-$AG11)))</x:f>
        <x:v>0</x:v>
      </x:c>
      <x:c r="AR11">
        <x:f>IF($B11&lt;&gt;"Salida",0,MAX(0,MIN($S10,$D11-$AH11)))</x:f>
        <x:v>0</x:v>
      </x:c>
      <x:c r="AS11">
        <x:f>IF($B11&lt;&gt;"Salida",0,MAX(0,MIN($T10,$D11-$AI11)))</x:f>
        <x:v>0</x:v>
      </x:c>
    </x:row>
    <x:row r="12" ht="22" customHeight="1">
      <x:c r="A12" s="10" t="n">
        <x:v>45744</x:v>
      </x:c>
      <x:c r="B12" s="11" t="inlineStr">
        <x:is>
          <x:t xml:space="preserve">Salida</x:t>
        </x:is>
      </x:c>
      <x:c r="C12" s="12" t="inlineStr">
        <x:is>
          <x:t xml:space="preserve">Venta feria de primavera</x:t>
        </x:is>
      </x:c>
      <x:c r="D12" s="13" t="n">
        <x:v>80</x:v>
      </x:c>
      <x:c r="E12" s="14" t="n"/>
      <x:c r="F12" s="15">
        <x:f>IF(OR($B12="Inicial",$B12="Entrada"),$D12*$E12,"")</x:f>
      </x:c>
      <x:c r="G12" s="15">
        <x:f>IF($B12="Salida",SUMPRODUCT($AL12:$AS12,$U11:$AB11),"")</x:f>
        <x:v>684.5</x:v>
      </x:c>
      <x:c r="H12" s="16" t="str">
        <x:f>IF($B12="","",IF($B12&lt;&gt;"Salida","",IF($D12&gt;$AJ12,"Revisar: la salida supera el stock disponible",TEXTJOIN(" + ",TRUE,IF($AL12&gt;0,TEXT($AL12,"#,##0")&amp;" u x "&amp;TEXT($U11,"#,##0.00 €"),""),IF($AM12&gt;0,TEXT($AM12,"#,##0")&amp;" u x "&amp;TEXT($V11,"#,##0.00 €"),""),IF($AN12&gt;0,TEXT($AN12,"#,##0")&amp;" u x "&amp;TEXT($W11,"#,##0.00 €"),""),IF($AO12&gt;0,TEXT($AO12,"#,##0")&amp;" u x "&amp;TEXT($X11,"#,##0.00 €"),""),IF($AP12&gt;0,TEXT($AP12,"#,##0")&amp;" u x "&amp;TEXT($Y11,"#,##0.00 €"),""),IF($AQ12&gt;0,TEXT($AQ12,"#,##0")&amp;" u x "&amp;TEXT($Z11,"#,##0.00 €"),""),IF($AR12&gt;0,TEXT($AR12,"#,##0")&amp;" u x "&amp;TEXT($AA11,"#,##0.00 €"),""),IF($AS12&gt;0,TEXT($AS12,"#,##0")&amp;" u x "&amp;TEXT($AB11,"#,##0.00 €"),"")))))</x:f>
        <x:v>30 u x 8.40 € + 50 u x 8.65 €</x:v>
      </x:c>
      <x:c r="I12" s="17">
        <x:f>IF($B12="","",SUM($M12:$T12))</x:f>
        <x:v>80</x:v>
      </x:c>
      <x:c r="J12" s="15">
        <x:f>IF($B12="","",SUMPRODUCT($M12:$T12,$U12:$AB12))</x:f>
        <x:v>707</x:v>
      </x:c>
      <x:c r="K12" s="15">
        <x:f>IF(OR($B12="",$I12=0),"",$J12/$I12)</x:f>
        <x:v>8.8375</x:v>
      </x:c>
      <x:c r="L12" s="16" t="str">
        <x:f>IF($B12="","",TEXTJOIN(" | ",TRUE,IF($M12&gt;0,TEXT($M12,"#,##0")&amp;" u x "&amp;TEXT($U12,"#,##0.00 €"),""),IF($N12&gt;0,TEXT($N12,"#,##0")&amp;" u x "&amp;TEXT($V12,"#,##0.00 €"),""),IF($O12&gt;0,TEXT($O12,"#,##0")&amp;" u x "&amp;TEXT($W12,"#,##0.00 €"),""),IF($P12&gt;0,TEXT($P12,"#,##0")&amp;" u x "&amp;TEXT($X12,"#,##0.00 €"),""),IF($Q12&gt;0,TEXT($Q12,"#,##0")&amp;" u x "&amp;TEXT($Y12,"#,##0.00 €"),""),IF($R12&gt;0,TEXT($R12,"#,##0")&amp;" u x "&amp;TEXT($Z12,"#,##0.00 €"),""),IF($S12&gt;0,TEXT($S12,"#,##0")&amp;" u x "&amp;TEXT($AA12,"#,##0.00 €"),""),IF($T12&gt;0,TEXT($T12,"#,##0")&amp;" u x "&amp;TEXT($AB12,"#,##0.00 €"),"")))</x:f>
        <x:v>20 u x 8.65 € | 60 u x 8.90 €</x:v>
      </x:c>
      <x:c r="M12">
        <x:f>IF($B12="",0,IF($B12="Salida",IF($AK12=0,0,INDEX($AC12:$AJ12,1,$AK12)-$D12),IF(1&lt;=COUNTIF($M11:$T11,"&gt;0"),INDEX($M11:$T11,1,1),IF(1=COUNTIF($M11:$T11,"&gt;0")+1,$D12,0))))</x:f>
        <x:v>20</x:v>
      </x:c>
      <x:c r="N12">
        <x:f>IF($B12="",0,IF($B12="Salida",IF(OR($AK12=0,$AK12+1&gt;8),0,INDEX($M11:$T11,1,$AK12+1)),IF(2&lt;=COUNTIF($M11:$T11,"&gt;0"),INDEX($M11:$T11,1,2),IF(2=COUNTIF($M11:$T11,"&gt;0")+1,$D12,0))))</x:f>
        <x:v>60</x:v>
      </x:c>
      <x:c r="O12">
        <x:f>IF($B12="",0,IF($B12="Salida",IF(OR($AK12=0,$AK12+2&gt;8),0,INDEX($M11:$T11,1,$AK12+2)),IF(3&lt;=COUNTIF($M11:$T11,"&gt;0"),INDEX($M11:$T11,1,3),IF(3=COUNTIF($M11:$T11,"&gt;0")+1,$D12,0))))</x:f>
        <x:v>0</x:v>
      </x:c>
      <x:c r="P12">
        <x:f>IF($B12="",0,IF($B12="Salida",IF(OR($AK12=0,$AK12+3&gt;8),0,INDEX($M11:$T11,1,$AK12+3)),IF(4&lt;=COUNTIF($M11:$T11,"&gt;0"),INDEX($M11:$T11,1,4),IF(4=COUNTIF($M11:$T11,"&gt;0")+1,$D12,0))))</x:f>
        <x:v>0</x:v>
      </x:c>
      <x:c r="Q12">
        <x:f>IF($B12="",0,IF($B12="Salida",IF(OR($AK12=0,$AK12+4&gt;8),0,INDEX($M11:$T11,1,$AK12+4)),IF(5&lt;=COUNTIF($M11:$T11,"&gt;0"),INDEX($M11:$T11,1,5),IF(5=COUNTIF($M11:$T11,"&gt;0")+1,$D12,0))))</x:f>
        <x:v>0</x:v>
      </x:c>
      <x:c r="R12">
        <x:f>IF($B12="",0,IF($B12="Salida",IF(OR($AK12=0,$AK12+5&gt;8),0,INDEX($M11:$T11,1,$AK12+5)),IF(6&lt;=COUNTIF($M11:$T11,"&gt;0"),INDEX($M11:$T11,1,6),IF(6=COUNTIF($M11:$T11,"&gt;0")+1,$D12,0))))</x:f>
        <x:v>0</x:v>
      </x:c>
      <x:c r="S12">
        <x:f>IF($B12="",0,IF($B12="Salida",IF(OR($AK12=0,$AK12+6&gt;8),0,INDEX($M11:$T11,1,$AK12+6)),IF(7&lt;=COUNTIF($M11:$T11,"&gt;0"),INDEX($M11:$T11,1,7),IF(7=COUNTIF($M11:$T11,"&gt;0")+1,$D12,0))))</x:f>
        <x:v>0</x:v>
      </x:c>
      <x:c r="T12">
        <x:f>IF($B12="",0,IF($B12="Salida",IF(OR($AK12=0,$AK12+7&gt;8),0,INDEX($M11:$T11,1,$AK12+7)),IF(8&lt;=COUNTIF($M11:$T11,"&gt;0"),INDEX($M11:$T11,1,8),IF(8=COUNTIF($M11:$T11,"&gt;0")+1,$D12,0))))</x:f>
        <x:v>0</x:v>
      </x:c>
      <x:c r="U12">
        <x:f>IF($B12="",0,IF($B12="Salida",IF($M12=0,0,INDEX($U11:$AB11,1,$AK12)),IF($M12=0,0,IF(1&lt;=COUNTIF($M11:$T11,"&gt;0"),INDEX($U11:$AB11,1,1),IF(1=COUNTIF($M11:$T11,"&gt;0")+1,$E12,0)))))</x:f>
        <x:v>8.65</x:v>
      </x:c>
      <x:c r="V12">
        <x:f>IF($B12="",0,IF($B12="Salida",IF($N12=0,0,INDEX($U11:$AB11,1,$AK12+1)),IF($N12=0,0,IF(2&lt;=COUNTIF($M11:$T11,"&gt;0"),INDEX($U11:$AB11,1,2),IF(2=COUNTIF($M11:$T11,"&gt;0")+1,$E12,0)))))</x:f>
        <x:v>8.9</x:v>
      </x:c>
      <x:c r="W12">
        <x:f>IF($B12="",0,IF($B12="Salida",IF($O12=0,0,INDEX($U11:$AB11,1,$AK12+2)),IF($O12=0,0,IF(3&lt;=COUNTIF($M11:$T11,"&gt;0"),INDEX($U11:$AB11,1,3),IF(3=COUNTIF($M11:$T11,"&gt;0")+1,$E12,0)))))</x:f>
        <x:v>0</x:v>
      </x:c>
      <x:c r="X12">
        <x:f>IF($B12="",0,IF($B12="Salida",IF($P12=0,0,INDEX($U11:$AB11,1,$AK12+3)),IF($P12=0,0,IF(4&lt;=COUNTIF($M11:$T11,"&gt;0"),INDEX($U11:$AB11,1,4),IF(4=COUNTIF($M11:$T11,"&gt;0")+1,$E12,0)))))</x:f>
        <x:v>0</x:v>
      </x:c>
      <x:c r="Y12">
        <x:f>IF($B12="",0,IF($B12="Salida",IF($Q12=0,0,INDEX($U11:$AB11,1,$AK12+4)),IF($Q12=0,0,IF(5&lt;=COUNTIF($M11:$T11,"&gt;0"),INDEX($U11:$AB11,1,5),IF(5=COUNTIF($M11:$T11,"&gt;0")+1,$E12,0)))))</x:f>
        <x:v>0</x:v>
      </x:c>
      <x:c r="Z12">
        <x:f>IF($B12="",0,IF($B12="Salida",IF($R12=0,0,INDEX($U11:$AB11,1,$AK12+5)),IF($R12=0,0,IF(6&lt;=COUNTIF($M11:$T11,"&gt;0"),INDEX($U11:$AB11,1,6),IF(6=COUNTIF($M11:$T11,"&gt;0")+1,$E12,0)))))</x:f>
        <x:v>0</x:v>
      </x:c>
      <x:c r="AA12">
        <x:f>IF($B12="",0,IF($B12="Salida",IF($S12=0,0,INDEX($U11:$AB11,1,$AK12+6)),IF($S12=0,0,IF(7&lt;=COUNTIF($M11:$T11,"&gt;0"),INDEX($U11:$AB11,1,7),IF(7=COUNTIF($M11:$T11,"&gt;0")+1,$E12,0)))))</x:f>
        <x:v>0</x:v>
      </x:c>
      <x:c r="AB12">
        <x:f>IF($B12="",0,IF($B12="Salida",IF($T12=0,0,INDEX($U11:$AB11,1,$AK12+7)),IF($T12=0,0,IF(8&lt;=COUNTIF($M11:$T11,"&gt;0"),INDEX($U11:$AB11,1,8),IF(8=COUNTIF($M11:$T11,"&gt;0")+1,$E12,0)))))</x:f>
        <x:v>0</x:v>
      </x:c>
      <x:c r="AC12">
        <x:f>SUM($M11:$M11)</x:f>
        <x:v>30</x:v>
      </x:c>
      <x:c r="AD12">
        <x:f>SUM($M11:$N11)</x:f>
        <x:v>100</x:v>
      </x:c>
      <x:c r="AE12">
        <x:f>SUM($M11:$O11)</x:f>
        <x:v>160</x:v>
      </x:c>
      <x:c r="AF12">
        <x:f>SUM($M11:$P11)</x:f>
        <x:v>160</x:v>
      </x:c>
      <x:c r="AG12">
        <x:f>SUM($M11:$Q11)</x:f>
        <x:v>160</x:v>
      </x:c>
      <x:c r="AH12">
        <x:f>SUM($M11:$R11)</x:f>
        <x:v>160</x:v>
      </x:c>
      <x:c r="AI12">
        <x:f>SUM($M11:$S11)</x:f>
        <x:v>160</x:v>
      </x:c>
      <x:c r="AJ12">
        <x:f>SUM($M11:$T11)</x:f>
        <x:v>160</x:v>
      </x:c>
      <x:c r="AK12">
        <x:f>IF($B12&lt;&gt;"Salida",0,IF($D12&gt;=AJ12,0,IF(AC12&gt;$D12,1,IF(AD12&gt;$D12,2,IF(AE12&gt;$D12,3,IF(AF12&gt;$D12,4,IF(AG12&gt;$D12,5,IF(AH12&gt;$D12,6,IF(AI12&gt;$D12,7,8)))))))))</x:f>
        <x:v>2</x:v>
      </x:c>
      <x:c r="AL12">
        <x:f>IF($B12&lt;&gt;"Salida",0,MAX(0,MIN($M11,$D12)))</x:f>
        <x:v>30</x:v>
      </x:c>
      <x:c r="AM12">
        <x:f>IF($B12&lt;&gt;"Salida",0,MAX(0,MIN($N11,$D12-$AC12)))</x:f>
        <x:v>50</x:v>
      </x:c>
      <x:c r="AN12">
        <x:f>IF($B12&lt;&gt;"Salida",0,MAX(0,MIN($O11,$D12-$AD12)))</x:f>
        <x:v>0</x:v>
      </x:c>
      <x:c r="AO12">
        <x:f>IF($B12&lt;&gt;"Salida",0,MAX(0,MIN($P11,$D12-$AE12)))</x:f>
        <x:v>0</x:v>
      </x:c>
      <x:c r="AP12">
        <x:f>IF($B12&lt;&gt;"Salida",0,MAX(0,MIN($Q11,$D12-$AF12)))</x:f>
        <x:v>0</x:v>
      </x:c>
      <x:c r="AQ12">
        <x:f>IF($B12&lt;&gt;"Salida",0,MAX(0,MIN($R11,$D12-$AG12)))</x:f>
        <x:v>0</x:v>
      </x:c>
      <x:c r="AR12">
        <x:f>IF($B12&lt;&gt;"Salida",0,MAX(0,MIN($S11,$D12-$AH12)))</x:f>
        <x:v>0</x:v>
      </x:c>
      <x:c r="AS12">
        <x:f>IF($B12&lt;&gt;"Salida",0,MAX(0,MIN($T11,$D12-$AI12)))</x:f>
        <x:v>0</x:v>
      </x:c>
    </x:row>
    <x:row r="13" ht="22" customHeight="1">
      <x:c r="A13" s="10" t="n">
        <x:v>45757</x:v>
      </x:c>
      <x:c r="B13" s="11" t="inlineStr">
        <x:is>
          <x:t xml:space="preserve">Entrada</x:t>
        </x:is>
      </x:c>
      <x:c r="C13" s="12" t="inlineStr">
        <x:is>
          <x:t xml:space="preserve">Compra envases ámbar</x:t>
        </x:is>
      </x:c>
      <x:c r="D13" s="13" t="n">
        <x:v>50</x:v>
      </x:c>
      <x:c r="E13" s="14" t="n">
        <x:v>9.1</x:v>
      </x:c>
      <x:c r="F13" s="15">
        <x:f>IF(OR($B13="Inicial",$B13="Entrada"),$D13*$E13,"")</x:f>
        <x:v>455</x:v>
      </x:c>
      <x:c r="G13" s="15">
        <x:f>IF($B13="Salida",SUMPRODUCT($AL13:$AS13,$U12:$AB12),"")</x:f>
      </x:c>
      <x:c r="H13" s="16">
        <x:f>IF($B13="","",IF($B13&lt;&gt;"Salida","",IF($D13&gt;$AJ13,"Revisar: la salida supera el stock disponible",TEXTJOIN(" + ",TRUE,IF($AL13&gt;0,TEXT($AL13,"#,##0")&amp;" u x "&amp;TEXT($U12,"#,##0.00 €"),""),IF($AM13&gt;0,TEXT($AM13,"#,##0")&amp;" u x "&amp;TEXT($V12,"#,##0.00 €"),""),IF($AN13&gt;0,TEXT($AN13,"#,##0")&amp;" u x "&amp;TEXT($W12,"#,##0.00 €"),""),IF($AO13&gt;0,TEXT($AO13,"#,##0")&amp;" u x "&amp;TEXT($X12,"#,##0.00 €"),""),IF($AP13&gt;0,TEXT($AP13,"#,##0")&amp;" u x "&amp;TEXT($Y12,"#,##0.00 €"),""),IF($AQ13&gt;0,TEXT($AQ13,"#,##0")&amp;" u x "&amp;TEXT($Z12,"#,##0.00 €"),""),IF($AR13&gt;0,TEXT($AR13,"#,##0")&amp;" u x "&amp;TEXT($AA12,"#,##0.00 €"),""),IF($AS13&gt;0,TEXT($AS13,"#,##0")&amp;" u x "&amp;TEXT($AB12,"#,##0.00 €"),"")))))</x:f>
      </x:c>
      <x:c r="I13" s="17">
        <x:f>IF($B13="","",SUM($M13:$T13))</x:f>
        <x:v>130</x:v>
      </x:c>
      <x:c r="J13" s="15">
        <x:f>IF($B13="","",SUMPRODUCT($M13:$T13,$U13:$AB13))</x:f>
        <x:v>1162</x:v>
      </x:c>
      <x:c r="K13" s="15">
        <x:f>IF(OR($B13="",$I13=0),"",$J13/$I13)</x:f>
        <x:v>8.938461538461539</x:v>
      </x:c>
      <x:c r="L13" s="16" t="str">
        <x:f>IF($B13="","",TEXTJOIN(" | ",TRUE,IF($M13&gt;0,TEXT($M13,"#,##0")&amp;" u x "&amp;TEXT($U13,"#,##0.00 €"),""),IF($N13&gt;0,TEXT($N13,"#,##0")&amp;" u x "&amp;TEXT($V13,"#,##0.00 €"),""),IF($O13&gt;0,TEXT($O13,"#,##0")&amp;" u x "&amp;TEXT($W13,"#,##0.00 €"),""),IF($P13&gt;0,TEXT($P13,"#,##0")&amp;" u x "&amp;TEXT($X13,"#,##0.00 €"),""),IF($Q13&gt;0,TEXT($Q13,"#,##0")&amp;" u x "&amp;TEXT($Y13,"#,##0.00 €"),""),IF($R13&gt;0,TEXT($R13,"#,##0")&amp;" u x "&amp;TEXT($Z13,"#,##0.00 €"),""),IF($S13&gt;0,TEXT($S13,"#,##0")&amp;" u x "&amp;TEXT($AA13,"#,##0.00 €"),""),IF($T13&gt;0,TEXT($T13,"#,##0")&amp;" u x "&amp;TEXT($AB13,"#,##0.00 €"),"")))</x:f>
        <x:v>20 u x 8.65 € | 60 u x 8.90 € | 50 u x 9.10 €</x:v>
      </x:c>
      <x:c r="M13">
        <x:f>IF($B13="",0,IF($B13="Salida",IF($AK13=0,0,INDEX($AC13:$AJ13,1,$AK13)-$D13),IF(1&lt;=COUNTIF($M12:$T12,"&gt;0"),INDEX($M12:$T12,1,1),IF(1=COUNTIF($M12:$T12,"&gt;0")+1,$D13,0))))</x:f>
        <x:v>20</x:v>
      </x:c>
      <x:c r="N13">
        <x:f>IF($B13="",0,IF($B13="Salida",IF(OR($AK13=0,$AK13+1&gt;8),0,INDEX($M12:$T12,1,$AK13+1)),IF(2&lt;=COUNTIF($M12:$T12,"&gt;0"),INDEX($M12:$T12,1,2),IF(2=COUNTIF($M12:$T12,"&gt;0")+1,$D13,0))))</x:f>
        <x:v>60</x:v>
      </x:c>
      <x:c r="O13">
        <x:f>IF($B13="",0,IF($B13="Salida",IF(OR($AK13=0,$AK13+2&gt;8),0,INDEX($M12:$T12,1,$AK13+2)),IF(3&lt;=COUNTIF($M12:$T12,"&gt;0"),INDEX($M12:$T12,1,3),IF(3=COUNTIF($M12:$T12,"&gt;0")+1,$D13,0))))</x:f>
        <x:v>50</x:v>
      </x:c>
      <x:c r="P13">
        <x:f>IF($B13="",0,IF($B13="Salida",IF(OR($AK13=0,$AK13+3&gt;8),0,INDEX($M12:$T12,1,$AK13+3)),IF(4&lt;=COUNTIF($M12:$T12,"&gt;0"),INDEX($M12:$T12,1,4),IF(4=COUNTIF($M12:$T12,"&gt;0")+1,$D13,0))))</x:f>
        <x:v>0</x:v>
      </x:c>
      <x:c r="Q13">
        <x:f>IF($B13="",0,IF($B13="Salida",IF(OR($AK13=0,$AK13+4&gt;8),0,INDEX($M12:$T12,1,$AK13+4)),IF(5&lt;=COUNTIF($M12:$T12,"&gt;0"),INDEX($M12:$T12,1,5),IF(5=COUNTIF($M12:$T12,"&gt;0")+1,$D13,0))))</x:f>
        <x:v>0</x:v>
      </x:c>
      <x:c r="R13">
        <x:f>IF($B13="",0,IF($B13="Salida",IF(OR($AK13=0,$AK13+5&gt;8),0,INDEX($M12:$T12,1,$AK13+5)),IF(6&lt;=COUNTIF($M12:$T12,"&gt;0"),INDEX($M12:$T12,1,6),IF(6=COUNTIF($M12:$T12,"&gt;0")+1,$D13,0))))</x:f>
        <x:v>0</x:v>
      </x:c>
      <x:c r="S13">
        <x:f>IF($B13="",0,IF($B13="Salida",IF(OR($AK13=0,$AK13+6&gt;8),0,INDEX($M12:$T12,1,$AK13+6)),IF(7&lt;=COUNTIF($M12:$T12,"&gt;0"),INDEX($M12:$T12,1,7),IF(7=COUNTIF($M12:$T12,"&gt;0")+1,$D13,0))))</x:f>
        <x:v>0</x:v>
      </x:c>
      <x:c r="T13">
        <x:f>IF($B13="",0,IF($B13="Salida",IF(OR($AK13=0,$AK13+7&gt;8),0,INDEX($M12:$T12,1,$AK13+7)),IF(8&lt;=COUNTIF($M12:$T12,"&gt;0"),INDEX($M12:$T12,1,8),IF(8=COUNTIF($M12:$T12,"&gt;0")+1,$D13,0))))</x:f>
        <x:v>0</x:v>
      </x:c>
      <x:c r="U13">
        <x:f>IF($B13="",0,IF($B13="Salida",IF($M13=0,0,INDEX($U12:$AB12,1,$AK13)),IF($M13=0,0,IF(1&lt;=COUNTIF($M12:$T12,"&gt;0"),INDEX($U12:$AB12,1,1),IF(1=COUNTIF($M12:$T12,"&gt;0")+1,$E13,0)))))</x:f>
        <x:v>8.65</x:v>
      </x:c>
      <x:c r="V13">
        <x:f>IF($B13="",0,IF($B13="Salida",IF($N13=0,0,INDEX($U12:$AB12,1,$AK13+1)),IF($N13=0,0,IF(2&lt;=COUNTIF($M12:$T12,"&gt;0"),INDEX($U12:$AB12,1,2),IF(2=COUNTIF($M12:$T12,"&gt;0")+1,$E13,0)))))</x:f>
        <x:v>8.9</x:v>
      </x:c>
      <x:c r="W13">
        <x:f>IF($B13="",0,IF($B13="Salida",IF($O13=0,0,INDEX($U12:$AB12,1,$AK13+2)),IF($O13=0,0,IF(3&lt;=COUNTIF($M12:$T12,"&gt;0"),INDEX($U12:$AB12,1,3),IF(3=COUNTIF($M12:$T12,"&gt;0")+1,$E13,0)))))</x:f>
        <x:v>9.1</x:v>
      </x:c>
      <x:c r="X13">
        <x:f>IF($B13="",0,IF($B13="Salida",IF($P13=0,0,INDEX($U12:$AB12,1,$AK13+3)),IF($P13=0,0,IF(4&lt;=COUNTIF($M12:$T12,"&gt;0"),INDEX($U12:$AB12,1,4),IF(4=COUNTIF($M12:$T12,"&gt;0")+1,$E13,0)))))</x:f>
        <x:v>0</x:v>
      </x:c>
      <x:c r="Y13">
        <x:f>IF($B13="",0,IF($B13="Salida",IF($Q13=0,0,INDEX($U12:$AB12,1,$AK13+4)),IF($Q13=0,0,IF(5&lt;=COUNTIF($M12:$T12,"&gt;0"),INDEX($U12:$AB12,1,5),IF(5=COUNTIF($M12:$T12,"&gt;0")+1,$E13,0)))))</x:f>
        <x:v>0</x:v>
      </x:c>
      <x:c r="Z13">
        <x:f>IF($B13="",0,IF($B13="Salida",IF($R13=0,0,INDEX($U12:$AB12,1,$AK13+5)),IF($R13=0,0,IF(6&lt;=COUNTIF($M12:$T12,"&gt;0"),INDEX($U12:$AB12,1,6),IF(6=COUNTIF($M12:$T12,"&gt;0")+1,$E13,0)))))</x:f>
        <x:v>0</x:v>
      </x:c>
      <x:c r="AA13">
        <x:f>IF($B13="",0,IF($B13="Salida",IF($S13=0,0,INDEX($U12:$AB12,1,$AK13+6)),IF($S13=0,0,IF(7&lt;=COUNTIF($M12:$T12,"&gt;0"),INDEX($U12:$AB12,1,7),IF(7=COUNTIF($M12:$T12,"&gt;0")+1,$E13,0)))))</x:f>
        <x:v>0</x:v>
      </x:c>
      <x:c r="AB13">
        <x:f>IF($B13="",0,IF($B13="Salida",IF($T13=0,0,INDEX($U12:$AB12,1,$AK13+7)),IF($T13=0,0,IF(8&lt;=COUNTIF($M12:$T12,"&gt;0"),INDEX($U12:$AB12,1,8),IF(8=COUNTIF($M12:$T12,"&gt;0")+1,$E13,0)))))</x:f>
        <x:v>0</x:v>
      </x:c>
      <x:c r="AC13">
        <x:f>SUM($M12:$M12)</x:f>
        <x:v>20</x:v>
      </x:c>
      <x:c r="AD13">
        <x:f>SUM($M12:$N12)</x:f>
        <x:v>80</x:v>
      </x:c>
      <x:c r="AE13">
        <x:f>SUM($M12:$O12)</x:f>
        <x:v>80</x:v>
      </x:c>
      <x:c r="AF13">
        <x:f>SUM($M12:$P12)</x:f>
        <x:v>80</x:v>
      </x:c>
      <x:c r="AG13">
        <x:f>SUM($M12:$Q12)</x:f>
        <x:v>80</x:v>
      </x:c>
      <x:c r="AH13">
        <x:f>SUM($M12:$R12)</x:f>
        <x:v>80</x:v>
      </x:c>
      <x:c r="AI13">
        <x:f>SUM($M12:$S12)</x:f>
        <x:v>80</x:v>
      </x:c>
      <x:c r="AJ13">
        <x:f>SUM($M12:$T12)</x:f>
        <x:v>80</x:v>
      </x:c>
      <x:c r="AK13">
        <x:f>IF($B13&lt;&gt;"Salida",0,IF($D13&gt;=AJ13,0,IF(AC13&gt;$D13,1,IF(AD13&gt;$D13,2,IF(AE13&gt;$D13,3,IF(AF13&gt;$D13,4,IF(AG13&gt;$D13,5,IF(AH13&gt;$D13,6,IF(AI13&gt;$D13,7,8)))))))))</x:f>
        <x:v>0</x:v>
      </x:c>
      <x:c r="AL13">
        <x:f>IF($B13&lt;&gt;"Salida",0,MAX(0,MIN($M12,$D13)))</x:f>
        <x:v>0</x:v>
      </x:c>
      <x:c r="AM13">
        <x:f>IF($B13&lt;&gt;"Salida",0,MAX(0,MIN($N12,$D13-$AC13)))</x:f>
        <x:v>0</x:v>
      </x:c>
      <x:c r="AN13">
        <x:f>IF($B13&lt;&gt;"Salida",0,MAX(0,MIN($O12,$D13-$AD13)))</x:f>
        <x:v>0</x:v>
      </x:c>
      <x:c r="AO13">
        <x:f>IF($B13&lt;&gt;"Salida",0,MAX(0,MIN($P12,$D13-$AE13)))</x:f>
        <x:v>0</x:v>
      </x:c>
      <x:c r="AP13">
        <x:f>IF($B13&lt;&gt;"Salida",0,MAX(0,MIN($Q12,$D13-$AF13)))</x:f>
        <x:v>0</x:v>
      </x:c>
      <x:c r="AQ13">
        <x:f>IF($B13&lt;&gt;"Salida",0,MAX(0,MIN($R12,$D13-$AG13)))</x:f>
        <x:v>0</x:v>
      </x:c>
      <x:c r="AR13">
        <x:f>IF($B13&lt;&gt;"Salida",0,MAX(0,MIN($S12,$D13-$AH13)))</x:f>
        <x:v>0</x:v>
      </x:c>
      <x:c r="AS13">
        <x:f>IF($B13&lt;&gt;"Salida",0,MAX(0,MIN($T12,$D13-$AI13)))</x:f>
        <x:v>0</x:v>
      </x:c>
    </x:row>
    <x:row r="14" ht="22" customHeight="1">
      <x:c r="A14" s="10" t="n">
        <x:v>45769</x:v>
      </x:c>
      <x:c r="B14" s="11" t="inlineStr">
        <x:is>
          <x:t xml:space="preserve">Salida</x:t>
        </x:is>
      </x:c>
      <x:c r="C14" s="12" t="inlineStr">
        <x:is>
          <x:t xml:space="preserve">Pedido e-commerce #1048</x:t>
        </x:is>
      </x:c>
      <x:c r="D14" s="13" t="n">
        <x:v>100</x:v>
      </x:c>
      <x:c r="E14" s="14" t="n"/>
      <x:c r="F14" s="15">
        <x:f>IF(OR($B14="Inicial",$B14="Entrada"),$D14*$E14,"")</x:f>
      </x:c>
      <x:c r="G14" s="15">
        <x:f>IF($B14="Salida",SUMPRODUCT($AL14:$AS14,$U13:$AB13),"")</x:f>
        <x:v>889</x:v>
      </x:c>
      <x:c r="H14" s="16" t="str">
        <x:f>IF($B14="","",IF($B14&lt;&gt;"Salida","",IF($D14&gt;$AJ14,"Revisar: la salida supera el stock disponible",TEXTJOIN(" + ",TRUE,IF($AL14&gt;0,TEXT($AL14,"#,##0")&amp;" u x "&amp;TEXT($U13,"#,##0.00 €"),""),IF($AM14&gt;0,TEXT($AM14,"#,##0")&amp;" u x "&amp;TEXT($V13,"#,##0.00 €"),""),IF($AN14&gt;0,TEXT($AN14,"#,##0")&amp;" u x "&amp;TEXT($W13,"#,##0.00 €"),""),IF($AO14&gt;0,TEXT($AO14,"#,##0")&amp;" u x "&amp;TEXT($X13,"#,##0.00 €"),""),IF($AP14&gt;0,TEXT($AP14,"#,##0")&amp;" u x "&amp;TEXT($Y13,"#,##0.00 €"),""),IF($AQ14&gt;0,TEXT($AQ14,"#,##0")&amp;" u x "&amp;TEXT($Z13,"#,##0.00 €"),""),IF($AR14&gt;0,TEXT($AR14,"#,##0")&amp;" u x "&amp;TEXT($AA13,"#,##0.00 €"),""),IF($AS14&gt;0,TEXT($AS14,"#,##0")&amp;" u x "&amp;TEXT($AB13,"#,##0.00 €"),"")))))</x:f>
        <x:v>20 u x 8.65 € + 60 u x 8.90 € + 20 u x 9.10 €</x:v>
      </x:c>
      <x:c r="I14" s="17">
        <x:f>IF($B14="","",SUM($M14:$T14))</x:f>
        <x:v>30</x:v>
      </x:c>
      <x:c r="J14" s="15">
        <x:f>IF($B14="","",SUMPRODUCT($M14:$T14,$U14:$AB14))</x:f>
        <x:v>273</x:v>
      </x:c>
      <x:c r="K14" s="15">
        <x:f>IF(OR($B14="",$I14=0),"",$J14/$I14)</x:f>
        <x:v>9.1</x:v>
      </x:c>
      <x:c r="L14" s="16" t="str">
        <x:f>IF($B14="","",TEXTJOIN(" | ",TRUE,IF($M14&gt;0,TEXT($M14,"#,##0")&amp;" u x "&amp;TEXT($U14,"#,##0.00 €"),""),IF($N14&gt;0,TEXT($N14,"#,##0")&amp;" u x "&amp;TEXT($V14,"#,##0.00 €"),""),IF($O14&gt;0,TEXT($O14,"#,##0")&amp;" u x "&amp;TEXT($W14,"#,##0.00 €"),""),IF($P14&gt;0,TEXT($P14,"#,##0")&amp;" u x "&amp;TEXT($X14,"#,##0.00 €"),""),IF($Q14&gt;0,TEXT($Q14,"#,##0")&amp;" u x "&amp;TEXT($Y14,"#,##0.00 €"),""),IF($R14&gt;0,TEXT($R14,"#,##0")&amp;" u x "&amp;TEXT($Z14,"#,##0.00 €"),""),IF($S14&gt;0,TEXT($S14,"#,##0")&amp;" u x "&amp;TEXT($AA14,"#,##0.00 €"),""),IF($T14&gt;0,TEXT($T14,"#,##0")&amp;" u x "&amp;TEXT($AB14,"#,##0.00 €"),"")))</x:f>
        <x:v>30 u x 9.10 €</x:v>
      </x:c>
      <x:c r="M14">
        <x:f>IF($B14="",0,IF($B14="Salida",IF($AK14=0,0,INDEX($AC14:$AJ14,1,$AK14)-$D14),IF(1&lt;=COUNTIF($M13:$T13,"&gt;0"),INDEX($M13:$T13,1,1),IF(1=COUNTIF($M13:$T13,"&gt;0")+1,$D14,0))))</x:f>
        <x:v>30</x:v>
      </x:c>
      <x:c r="N14">
        <x:f>IF($B14="",0,IF($B14="Salida",IF(OR($AK14=0,$AK14+1&gt;8),0,INDEX($M13:$T13,1,$AK14+1)),IF(2&lt;=COUNTIF($M13:$T13,"&gt;0"),INDEX($M13:$T13,1,2),IF(2=COUNTIF($M13:$T13,"&gt;0")+1,$D14,0))))</x:f>
        <x:v>0</x:v>
      </x:c>
      <x:c r="O14">
        <x:f>IF($B14="",0,IF($B14="Salida",IF(OR($AK14=0,$AK14+2&gt;8),0,INDEX($M13:$T13,1,$AK14+2)),IF(3&lt;=COUNTIF($M13:$T13,"&gt;0"),INDEX($M13:$T13,1,3),IF(3=COUNTIF($M13:$T13,"&gt;0")+1,$D14,0))))</x:f>
        <x:v>0</x:v>
      </x:c>
      <x:c r="P14">
        <x:f>IF($B14="",0,IF($B14="Salida",IF(OR($AK14=0,$AK14+3&gt;8),0,INDEX($M13:$T13,1,$AK14+3)),IF(4&lt;=COUNTIF($M13:$T13,"&gt;0"),INDEX($M13:$T13,1,4),IF(4=COUNTIF($M13:$T13,"&gt;0")+1,$D14,0))))</x:f>
        <x:v>0</x:v>
      </x:c>
      <x:c r="Q14">
        <x:f>IF($B14="",0,IF($B14="Salida",IF(OR($AK14=0,$AK14+4&gt;8),0,INDEX($M13:$T13,1,$AK14+4)),IF(5&lt;=COUNTIF($M13:$T13,"&gt;0"),INDEX($M13:$T13,1,5),IF(5=COUNTIF($M13:$T13,"&gt;0")+1,$D14,0))))</x:f>
        <x:v>0</x:v>
      </x:c>
      <x:c r="R14">
        <x:f>IF($B14="",0,IF($B14="Salida",IF(OR($AK14=0,$AK14+5&gt;8),0,INDEX($M13:$T13,1,$AK14+5)),IF(6&lt;=COUNTIF($M13:$T13,"&gt;0"),INDEX($M13:$T13,1,6),IF(6=COUNTIF($M13:$T13,"&gt;0")+1,$D14,0))))</x:f>
        <x:v>0</x:v>
      </x:c>
      <x:c r="S14">
        <x:f>IF($B14="",0,IF($B14="Salida",IF(OR($AK14=0,$AK14+6&gt;8),0,INDEX($M13:$T13,1,$AK14+6)),IF(7&lt;=COUNTIF($M13:$T13,"&gt;0"),INDEX($M13:$T13,1,7),IF(7=COUNTIF($M13:$T13,"&gt;0")+1,$D14,0))))</x:f>
        <x:v>0</x:v>
      </x:c>
      <x:c r="T14">
        <x:f>IF($B14="",0,IF($B14="Salida",IF(OR($AK14=0,$AK14+7&gt;8),0,INDEX($M13:$T13,1,$AK14+7)),IF(8&lt;=COUNTIF($M13:$T13,"&gt;0"),INDEX($M13:$T13,1,8),IF(8=COUNTIF($M13:$T13,"&gt;0")+1,$D14,0))))</x:f>
        <x:v>0</x:v>
      </x:c>
      <x:c r="U14">
        <x:f>IF($B14="",0,IF($B14="Salida",IF($M14=0,0,INDEX($U13:$AB13,1,$AK14)),IF($M14=0,0,IF(1&lt;=COUNTIF($M13:$T13,"&gt;0"),INDEX($U13:$AB13,1,1),IF(1=COUNTIF($M13:$T13,"&gt;0")+1,$E14,0)))))</x:f>
        <x:v>9.1</x:v>
      </x:c>
      <x:c r="V14">
        <x:f>IF($B14="",0,IF($B14="Salida",IF($N14=0,0,INDEX($U13:$AB13,1,$AK14+1)),IF($N14=0,0,IF(2&lt;=COUNTIF($M13:$T13,"&gt;0"),INDEX($U13:$AB13,1,2),IF(2=COUNTIF($M13:$T13,"&gt;0")+1,$E14,0)))))</x:f>
        <x:v>0</x:v>
      </x:c>
      <x:c r="W14">
        <x:f>IF($B14="",0,IF($B14="Salida",IF($O14=0,0,INDEX($U13:$AB13,1,$AK14+2)),IF($O14=0,0,IF(3&lt;=COUNTIF($M13:$T13,"&gt;0"),INDEX($U13:$AB13,1,3),IF(3=COUNTIF($M13:$T13,"&gt;0")+1,$E14,0)))))</x:f>
        <x:v>0</x:v>
      </x:c>
      <x:c r="X14">
        <x:f>IF($B14="",0,IF($B14="Salida",IF($P14=0,0,INDEX($U13:$AB13,1,$AK14+3)),IF($P14=0,0,IF(4&lt;=COUNTIF($M13:$T13,"&gt;0"),INDEX($U13:$AB13,1,4),IF(4=COUNTIF($M13:$T13,"&gt;0")+1,$E14,0)))))</x:f>
        <x:v>0</x:v>
      </x:c>
      <x:c r="Y14">
        <x:f>IF($B14="",0,IF($B14="Salida",IF($Q14=0,0,INDEX($U13:$AB13,1,$AK14+4)),IF($Q14=0,0,IF(5&lt;=COUNTIF($M13:$T13,"&gt;0"),INDEX($U13:$AB13,1,5),IF(5=COUNTIF($M13:$T13,"&gt;0")+1,$E14,0)))))</x:f>
        <x:v>0</x:v>
      </x:c>
      <x:c r="Z14">
        <x:f>IF($B14="",0,IF($B14="Salida",IF($R14=0,0,INDEX($U13:$AB13,1,$AK14+5)),IF($R14=0,0,IF(6&lt;=COUNTIF($M13:$T13,"&gt;0"),INDEX($U13:$AB13,1,6),IF(6=COUNTIF($M13:$T13,"&gt;0")+1,$E14,0)))))</x:f>
        <x:v>0</x:v>
      </x:c>
      <x:c r="AA14">
        <x:f>IF($B14="",0,IF($B14="Salida",IF($S14=0,0,INDEX($U13:$AB13,1,$AK14+6)),IF($S14=0,0,IF(7&lt;=COUNTIF($M13:$T13,"&gt;0"),INDEX($U13:$AB13,1,7),IF(7=COUNTIF($M13:$T13,"&gt;0")+1,$E14,0)))))</x:f>
        <x:v>0</x:v>
      </x:c>
      <x:c r="AB14">
        <x:f>IF($B14="",0,IF($B14="Salida",IF($T14=0,0,INDEX($U13:$AB13,1,$AK14+7)),IF($T14=0,0,IF(8&lt;=COUNTIF($M13:$T13,"&gt;0"),INDEX($U13:$AB13,1,8),IF(8=COUNTIF($M13:$T13,"&gt;0")+1,$E14,0)))))</x:f>
        <x:v>0</x:v>
      </x:c>
      <x:c r="AC14">
        <x:f>SUM($M13:$M13)</x:f>
        <x:v>20</x:v>
      </x:c>
      <x:c r="AD14">
        <x:f>SUM($M13:$N13)</x:f>
        <x:v>80</x:v>
      </x:c>
      <x:c r="AE14">
        <x:f>SUM($M13:$O13)</x:f>
        <x:v>130</x:v>
      </x:c>
      <x:c r="AF14">
        <x:f>SUM($M13:$P13)</x:f>
        <x:v>130</x:v>
      </x:c>
      <x:c r="AG14">
        <x:f>SUM($M13:$Q13)</x:f>
        <x:v>130</x:v>
      </x:c>
      <x:c r="AH14">
        <x:f>SUM($M13:$R13)</x:f>
        <x:v>130</x:v>
      </x:c>
      <x:c r="AI14">
        <x:f>SUM($M13:$S13)</x:f>
        <x:v>130</x:v>
      </x:c>
      <x:c r="AJ14">
        <x:f>SUM($M13:$T13)</x:f>
        <x:v>130</x:v>
      </x:c>
      <x:c r="AK14">
        <x:f>IF($B14&lt;&gt;"Salida",0,IF($D14&gt;=AJ14,0,IF(AC14&gt;$D14,1,IF(AD14&gt;$D14,2,IF(AE14&gt;$D14,3,IF(AF14&gt;$D14,4,IF(AG14&gt;$D14,5,IF(AH14&gt;$D14,6,IF(AI14&gt;$D14,7,8)))))))))</x:f>
        <x:v>3</x:v>
      </x:c>
      <x:c r="AL14">
        <x:f>IF($B14&lt;&gt;"Salida",0,MAX(0,MIN($M13,$D14)))</x:f>
        <x:v>20</x:v>
      </x:c>
      <x:c r="AM14">
        <x:f>IF($B14&lt;&gt;"Salida",0,MAX(0,MIN($N13,$D14-$AC14)))</x:f>
        <x:v>60</x:v>
      </x:c>
      <x:c r="AN14">
        <x:f>IF($B14&lt;&gt;"Salida",0,MAX(0,MIN($O13,$D14-$AD14)))</x:f>
        <x:v>20</x:v>
      </x:c>
      <x:c r="AO14">
        <x:f>IF($B14&lt;&gt;"Salida",0,MAX(0,MIN($P13,$D14-$AE14)))</x:f>
        <x:v>0</x:v>
      </x:c>
      <x:c r="AP14">
        <x:f>IF($B14&lt;&gt;"Salida",0,MAX(0,MIN($Q13,$D14-$AF14)))</x:f>
        <x:v>0</x:v>
      </x:c>
      <x:c r="AQ14">
        <x:f>IF($B14&lt;&gt;"Salida",0,MAX(0,MIN($R13,$D14-$AG14)))</x:f>
        <x:v>0</x:v>
      </x:c>
      <x:c r="AR14">
        <x:f>IF($B14&lt;&gt;"Salida",0,MAX(0,MIN($S13,$D14-$AH14)))</x:f>
        <x:v>0</x:v>
      </x:c>
      <x:c r="AS14">
        <x:f>IF($B14&lt;&gt;"Salida",0,MAX(0,MIN($T13,$D14-$AI14)))</x:f>
        <x:v>0</x:v>
      </x:c>
    </x:row>
    <x:row r="15" ht="22" customHeight="1">
      <x:c r="A15" s="10" t="n">
        <x:v>45783</x:v>
      </x:c>
      <x:c r="B15" s="11" t="inlineStr">
        <x:is>
          <x:t xml:space="preserve">Entrada</x:t>
        </x:is>
      </x:c>
      <x:c r="C15" s="12" t="inlineStr">
        <x:is>
          <x:t xml:space="preserve">Lote edición verano</x:t>
        </x:is>
      </x:c>
      <x:c r="D15" s="13" t="n">
        <x:v>40</x:v>
      </x:c>
      <x:c r="E15" s="14" t="n">
        <x:v>9.300000000000001</x:v>
      </x:c>
      <x:c r="F15" s="15">
        <x:f>IF(OR($B15="Inicial",$B15="Entrada"),$D15*$E15,"")</x:f>
        <x:v>372</x:v>
      </x:c>
      <x:c r="G15" s="15">
        <x:f>IF($B15="Salida",SUMPRODUCT($AL15:$AS15,$U14:$AB14),"")</x:f>
      </x:c>
      <x:c r="H15" s="16">
        <x:f>IF($B15="","",IF($B15&lt;&gt;"Salida","",IF($D15&gt;$AJ15,"Revisar: la salida supera el stock disponible",TEXTJOIN(" + ",TRUE,IF($AL15&gt;0,TEXT($AL15,"#,##0")&amp;" u x "&amp;TEXT($U14,"#,##0.00 €"),""),IF($AM15&gt;0,TEXT($AM15,"#,##0")&amp;" u x "&amp;TEXT($V14,"#,##0.00 €"),""),IF($AN15&gt;0,TEXT($AN15,"#,##0")&amp;" u x "&amp;TEXT($W14,"#,##0.00 €"),""),IF($AO15&gt;0,TEXT($AO15,"#,##0")&amp;" u x "&amp;TEXT($X14,"#,##0.00 €"),""),IF($AP15&gt;0,TEXT($AP15,"#,##0")&amp;" u x "&amp;TEXT($Y14,"#,##0.00 €"),""),IF($AQ15&gt;0,TEXT($AQ15,"#,##0")&amp;" u x "&amp;TEXT($Z14,"#,##0.00 €"),""),IF($AR15&gt;0,TEXT($AR15,"#,##0")&amp;" u x "&amp;TEXT($AA14,"#,##0.00 €"),""),IF($AS15&gt;0,TEXT($AS15,"#,##0")&amp;" u x "&amp;TEXT($AB14,"#,##0.00 €"),"")))))</x:f>
      </x:c>
      <x:c r="I15" s="17">
        <x:f>IF($B15="","",SUM($M15:$T15))</x:f>
        <x:v>70</x:v>
      </x:c>
      <x:c r="J15" s="15">
        <x:f>IF($B15="","",SUMPRODUCT($M15:$T15,$U15:$AB15))</x:f>
        <x:v>645</x:v>
      </x:c>
      <x:c r="K15" s="15">
        <x:f>IF(OR($B15="",$I15=0),"",$J15/$I15)</x:f>
        <x:v>9.214285714285714</x:v>
      </x:c>
      <x:c r="L15" s="16" t="str">
        <x:f>IF($B15="","",TEXTJOIN(" | ",TRUE,IF($M15&gt;0,TEXT($M15,"#,##0")&amp;" u x "&amp;TEXT($U15,"#,##0.00 €"),""),IF($N15&gt;0,TEXT($N15,"#,##0")&amp;" u x "&amp;TEXT($V15,"#,##0.00 €"),""),IF($O15&gt;0,TEXT($O15,"#,##0")&amp;" u x "&amp;TEXT($W15,"#,##0.00 €"),""),IF($P15&gt;0,TEXT($P15,"#,##0")&amp;" u x "&amp;TEXT($X15,"#,##0.00 €"),""),IF($Q15&gt;0,TEXT($Q15,"#,##0")&amp;" u x "&amp;TEXT($Y15,"#,##0.00 €"),""),IF($R15&gt;0,TEXT($R15,"#,##0")&amp;" u x "&amp;TEXT($Z15,"#,##0.00 €"),""),IF($S15&gt;0,TEXT($S15,"#,##0")&amp;" u x "&amp;TEXT($AA15,"#,##0.00 €"),""),IF($T15&gt;0,TEXT($T15,"#,##0")&amp;" u x "&amp;TEXT($AB15,"#,##0.00 €"),"")))</x:f>
        <x:v>30 u x 9.10 € | 40 u x 9.30 €</x:v>
      </x:c>
      <x:c r="M15">
        <x:f>IF($B15="",0,IF($B15="Salida",IF($AK15=0,0,INDEX($AC15:$AJ15,1,$AK15)-$D15),IF(1&lt;=COUNTIF($M14:$T14,"&gt;0"),INDEX($M14:$T14,1,1),IF(1=COUNTIF($M14:$T14,"&gt;0")+1,$D15,0))))</x:f>
        <x:v>30</x:v>
      </x:c>
      <x:c r="N15">
        <x:f>IF($B15="",0,IF($B15="Salida",IF(OR($AK15=0,$AK15+1&gt;8),0,INDEX($M14:$T14,1,$AK15+1)),IF(2&lt;=COUNTIF($M14:$T14,"&gt;0"),INDEX($M14:$T14,1,2),IF(2=COUNTIF($M14:$T14,"&gt;0")+1,$D15,0))))</x:f>
        <x:v>40</x:v>
      </x:c>
      <x:c r="O15">
        <x:f>IF($B15="",0,IF($B15="Salida",IF(OR($AK15=0,$AK15+2&gt;8),0,INDEX($M14:$T14,1,$AK15+2)),IF(3&lt;=COUNTIF($M14:$T14,"&gt;0"),INDEX($M14:$T14,1,3),IF(3=COUNTIF($M14:$T14,"&gt;0")+1,$D15,0))))</x:f>
        <x:v>0</x:v>
      </x:c>
      <x:c r="P15">
        <x:f>IF($B15="",0,IF($B15="Salida",IF(OR($AK15=0,$AK15+3&gt;8),0,INDEX($M14:$T14,1,$AK15+3)),IF(4&lt;=COUNTIF($M14:$T14,"&gt;0"),INDEX($M14:$T14,1,4),IF(4=COUNTIF($M14:$T14,"&gt;0")+1,$D15,0))))</x:f>
        <x:v>0</x:v>
      </x:c>
      <x:c r="Q15">
        <x:f>IF($B15="",0,IF($B15="Salida",IF(OR($AK15=0,$AK15+4&gt;8),0,INDEX($M14:$T14,1,$AK15+4)),IF(5&lt;=COUNTIF($M14:$T14,"&gt;0"),INDEX($M14:$T14,1,5),IF(5=COUNTIF($M14:$T14,"&gt;0")+1,$D15,0))))</x:f>
        <x:v>0</x:v>
      </x:c>
      <x:c r="R15">
        <x:f>IF($B15="",0,IF($B15="Salida",IF(OR($AK15=0,$AK15+5&gt;8),0,INDEX($M14:$T14,1,$AK15+5)),IF(6&lt;=COUNTIF($M14:$T14,"&gt;0"),INDEX($M14:$T14,1,6),IF(6=COUNTIF($M14:$T14,"&gt;0")+1,$D15,0))))</x:f>
        <x:v>0</x:v>
      </x:c>
      <x:c r="S15">
        <x:f>IF($B15="",0,IF($B15="Salida",IF(OR($AK15=0,$AK15+6&gt;8),0,INDEX($M14:$T14,1,$AK15+6)),IF(7&lt;=COUNTIF($M14:$T14,"&gt;0"),INDEX($M14:$T14,1,7),IF(7=COUNTIF($M14:$T14,"&gt;0")+1,$D15,0))))</x:f>
        <x:v>0</x:v>
      </x:c>
      <x:c r="T15">
        <x:f>IF($B15="",0,IF($B15="Salida",IF(OR($AK15=0,$AK15+7&gt;8),0,INDEX($M14:$T14,1,$AK15+7)),IF(8&lt;=COUNTIF($M14:$T14,"&gt;0"),INDEX($M14:$T14,1,8),IF(8=COUNTIF($M14:$T14,"&gt;0")+1,$D15,0))))</x:f>
        <x:v>0</x:v>
      </x:c>
      <x:c r="U15">
        <x:f>IF($B15="",0,IF($B15="Salida",IF($M15=0,0,INDEX($U14:$AB14,1,$AK15)),IF($M15=0,0,IF(1&lt;=COUNTIF($M14:$T14,"&gt;0"),INDEX($U14:$AB14,1,1),IF(1=COUNTIF($M14:$T14,"&gt;0")+1,$E15,0)))))</x:f>
        <x:v>9.1</x:v>
      </x:c>
      <x:c r="V15">
        <x:f>IF($B15="",0,IF($B15="Salida",IF($N15=0,0,INDEX($U14:$AB14,1,$AK15+1)),IF($N15=0,0,IF(2&lt;=COUNTIF($M14:$T14,"&gt;0"),INDEX($U14:$AB14,1,2),IF(2=COUNTIF($M14:$T14,"&gt;0")+1,$E15,0)))))</x:f>
        <x:v>9.3</x:v>
      </x:c>
      <x:c r="W15">
        <x:f>IF($B15="",0,IF($B15="Salida",IF($O15=0,0,INDEX($U14:$AB14,1,$AK15+2)),IF($O15=0,0,IF(3&lt;=COUNTIF($M14:$T14,"&gt;0"),INDEX($U14:$AB14,1,3),IF(3=COUNTIF($M14:$T14,"&gt;0")+1,$E15,0)))))</x:f>
        <x:v>0</x:v>
      </x:c>
      <x:c r="X15">
        <x:f>IF($B15="",0,IF($B15="Salida",IF($P15=0,0,INDEX($U14:$AB14,1,$AK15+3)),IF($P15=0,0,IF(4&lt;=COUNTIF($M14:$T14,"&gt;0"),INDEX($U14:$AB14,1,4),IF(4=COUNTIF($M14:$T14,"&gt;0")+1,$E15,0)))))</x:f>
        <x:v>0</x:v>
      </x:c>
      <x:c r="Y15">
        <x:f>IF($B15="",0,IF($B15="Salida",IF($Q15=0,0,INDEX($U14:$AB14,1,$AK15+4)),IF($Q15=0,0,IF(5&lt;=COUNTIF($M14:$T14,"&gt;0"),INDEX($U14:$AB14,1,5),IF(5=COUNTIF($M14:$T14,"&gt;0")+1,$E15,0)))))</x:f>
        <x:v>0</x:v>
      </x:c>
      <x:c r="Z15">
        <x:f>IF($B15="",0,IF($B15="Salida",IF($R15=0,0,INDEX($U14:$AB14,1,$AK15+5)),IF($R15=0,0,IF(6&lt;=COUNTIF($M14:$T14,"&gt;0"),INDEX($U14:$AB14,1,6),IF(6=COUNTIF($M14:$T14,"&gt;0")+1,$E15,0)))))</x:f>
        <x:v>0</x:v>
      </x:c>
      <x:c r="AA15">
        <x:f>IF($B15="",0,IF($B15="Salida",IF($S15=0,0,INDEX($U14:$AB14,1,$AK15+6)),IF($S15=0,0,IF(7&lt;=COUNTIF($M14:$T14,"&gt;0"),INDEX($U14:$AB14,1,7),IF(7=COUNTIF($M14:$T14,"&gt;0")+1,$E15,0)))))</x:f>
        <x:v>0</x:v>
      </x:c>
      <x:c r="AB15">
        <x:f>IF($B15="",0,IF($B15="Salida",IF($T15=0,0,INDEX($U14:$AB14,1,$AK15+7)),IF($T15=0,0,IF(8&lt;=COUNTIF($M14:$T14,"&gt;0"),INDEX($U14:$AB14,1,8),IF(8=COUNTIF($M14:$T14,"&gt;0")+1,$E15,0)))))</x:f>
        <x:v>0</x:v>
      </x:c>
      <x:c r="AC15">
        <x:f>SUM($M14:$M14)</x:f>
        <x:v>30</x:v>
      </x:c>
      <x:c r="AD15">
        <x:f>SUM($M14:$N14)</x:f>
        <x:v>30</x:v>
      </x:c>
      <x:c r="AE15">
        <x:f>SUM($M14:$O14)</x:f>
        <x:v>30</x:v>
      </x:c>
      <x:c r="AF15">
        <x:f>SUM($M14:$P14)</x:f>
        <x:v>30</x:v>
      </x:c>
      <x:c r="AG15">
        <x:f>SUM($M14:$Q14)</x:f>
        <x:v>30</x:v>
      </x:c>
      <x:c r="AH15">
        <x:f>SUM($M14:$R14)</x:f>
        <x:v>30</x:v>
      </x:c>
      <x:c r="AI15">
        <x:f>SUM($M14:$S14)</x:f>
        <x:v>30</x:v>
      </x:c>
      <x:c r="AJ15">
        <x:f>SUM($M14:$T14)</x:f>
        <x:v>30</x:v>
      </x:c>
      <x:c r="AK15">
        <x:f>IF($B15&lt;&gt;"Salida",0,IF($D15&gt;=AJ15,0,IF(AC15&gt;$D15,1,IF(AD15&gt;$D15,2,IF(AE15&gt;$D15,3,IF(AF15&gt;$D15,4,IF(AG15&gt;$D15,5,IF(AH15&gt;$D15,6,IF(AI15&gt;$D15,7,8)))))))))</x:f>
        <x:v>0</x:v>
      </x:c>
      <x:c r="AL15">
        <x:f>IF($B15&lt;&gt;"Salida",0,MAX(0,MIN($M14,$D15)))</x:f>
        <x:v>0</x:v>
      </x:c>
      <x:c r="AM15">
        <x:f>IF($B15&lt;&gt;"Salida",0,MAX(0,MIN($N14,$D15-$AC15)))</x:f>
        <x:v>0</x:v>
      </x:c>
      <x:c r="AN15">
        <x:f>IF($B15&lt;&gt;"Salida",0,MAX(0,MIN($O14,$D15-$AD15)))</x:f>
        <x:v>0</x:v>
      </x:c>
      <x:c r="AO15">
        <x:f>IF($B15&lt;&gt;"Salida",0,MAX(0,MIN($P14,$D15-$AE15)))</x:f>
        <x:v>0</x:v>
      </x:c>
      <x:c r="AP15">
        <x:f>IF($B15&lt;&gt;"Salida",0,MAX(0,MIN($Q14,$D15-$AF15)))</x:f>
        <x:v>0</x:v>
      </x:c>
      <x:c r="AQ15">
        <x:f>IF($B15&lt;&gt;"Salida",0,MAX(0,MIN($R14,$D15-$AG15)))</x:f>
        <x:v>0</x:v>
      </x:c>
      <x:c r="AR15">
        <x:f>IF($B15&lt;&gt;"Salida",0,MAX(0,MIN($S14,$D15-$AH15)))</x:f>
        <x:v>0</x:v>
      </x:c>
      <x:c r="AS15">
        <x:f>IF($B15&lt;&gt;"Salida",0,MAX(0,MIN($T14,$D15-$AI15)))</x:f>
        <x:v>0</x:v>
      </x:c>
    </x:row>
    <x:row r="16" ht="22" customHeight="1">
      <x:c r="A16" s="10" t="n">
        <x:v>45797</x:v>
      </x:c>
      <x:c r="B16" s="11" t="inlineStr">
        <x:is>
          <x:t xml:space="preserve">Salida</x:t>
        </x:is>
      </x:c>
      <x:c r="C16" s="12" t="inlineStr">
        <x:is>
          <x:t xml:space="preserve">Venta mayorista Norte</x:t>
        </x:is>
      </x:c>
      <x:c r="D16" s="13" t="n">
        <x:v>30</x:v>
      </x:c>
      <x:c r="E16" s="14" t="n"/>
      <x:c r="F16" s="15">
        <x:f>IF(OR($B16="Inicial",$B16="Entrada"),$D16*$E16,"")</x:f>
      </x:c>
      <x:c r="G16" s="15">
        <x:f>IF($B16="Salida",SUMPRODUCT($AL16:$AS16,$U15:$AB15),"")</x:f>
        <x:v>273</x:v>
      </x:c>
      <x:c r="H16" s="16" t="str">
        <x:f>IF($B16="","",IF($B16&lt;&gt;"Salida","",IF($D16&gt;$AJ16,"Revisar: la salida supera el stock disponible",TEXTJOIN(" + ",TRUE,IF($AL16&gt;0,TEXT($AL16,"#,##0")&amp;" u x "&amp;TEXT($U15,"#,##0.00 €"),""),IF($AM16&gt;0,TEXT($AM16,"#,##0")&amp;" u x "&amp;TEXT($V15,"#,##0.00 €"),""),IF($AN16&gt;0,TEXT($AN16,"#,##0")&amp;" u x "&amp;TEXT($W15,"#,##0.00 €"),""),IF($AO16&gt;0,TEXT($AO16,"#,##0")&amp;" u x "&amp;TEXT($X15,"#,##0.00 €"),""),IF($AP16&gt;0,TEXT($AP16,"#,##0")&amp;" u x "&amp;TEXT($Y15,"#,##0.00 €"),""),IF($AQ16&gt;0,TEXT($AQ16,"#,##0")&amp;" u x "&amp;TEXT($Z15,"#,##0.00 €"),""),IF($AR16&gt;0,TEXT($AR16,"#,##0")&amp;" u x "&amp;TEXT($AA15,"#,##0.00 €"),""),IF($AS16&gt;0,TEXT($AS16,"#,##0")&amp;" u x "&amp;TEXT($AB15,"#,##0.00 €"),"")))))</x:f>
        <x:v>30 u x 9.10 €</x:v>
      </x:c>
      <x:c r="I16" s="17">
        <x:f>IF($B16="","",SUM($M16:$T16))</x:f>
        <x:v>40</x:v>
      </x:c>
      <x:c r="J16" s="15">
        <x:f>IF($B16="","",SUMPRODUCT($M16:$T16,$U16:$AB16))</x:f>
        <x:v>372</x:v>
      </x:c>
      <x:c r="K16" s="15">
        <x:f>IF(OR($B16="",$I16=0),"",$J16/$I16)</x:f>
        <x:v>9.3</x:v>
      </x:c>
      <x:c r="L16" s="16" t="str">
        <x:f>IF($B16="","",TEXTJOIN(" | ",TRUE,IF($M16&gt;0,TEXT($M16,"#,##0")&amp;" u x "&amp;TEXT($U16,"#,##0.00 €"),""),IF($N16&gt;0,TEXT($N16,"#,##0")&amp;" u x "&amp;TEXT($V16,"#,##0.00 €"),""),IF($O16&gt;0,TEXT($O16,"#,##0")&amp;" u x "&amp;TEXT($W16,"#,##0.00 €"),""),IF($P16&gt;0,TEXT($P16,"#,##0")&amp;" u x "&amp;TEXT($X16,"#,##0.00 €"),""),IF($Q16&gt;0,TEXT($Q16,"#,##0")&amp;" u x "&amp;TEXT($Y16,"#,##0.00 €"),""),IF($R16&gt;0,TEXT($R16,"#,##0")&amp;" u x "&amp;TEXT($Z16,"#,##0.00 €"),""),IF($S16&gt;0,TEXT($S16,"#,##0")&amp;" u x "&amp;TEXT($AA16,"#,##0.00 €"),""),IF($T16&gt;0,TEXT($T16,"#,##0")&amp;" u x "&amp;TEXT($AB16,"#,##0.00 €"),"")))</x:f>
        <x:v>40 u x 9.30 €</x:v>
      </x:c>
      <x:c r="M16">
        <x:f>IF($B16="",0,IF($B16="Salida",IF($AK16=0,0,INDEX($AC16:$AJ16,1,$AK16)-$D16),IF(1&lt;=COUNTIF($M15:$T15,"&gt;0"),INDEX($M15:$T15,1,1),IF(1=COUNTIF($M15:$T15,"&gt;0")+1,$D16,0))))</x:f>
        <x:v>40</x:v>
      </x:c>
      <x:c r="N16">
        <x:f>IF($B16="",0,IF($B16="Salida",IF(OR($AK16=0,$AK16+1&gt;8),0,INDEX($M15:$T15,1,$AK16+1)),IF(2&lt;=COUNTIF($M15:$T15,"&gt;0"),INDEX($M15:$T15,1,2),IF(2=COUNTIF($M15:$T15,"&gt;0")+1,$D16,0))))</x:f>
        <x:v>0</x:v>
      </x:c>
      <x:c r="O16">
        <x:f>IF($B16="",0,IF($B16="Salida",IF(OR($AK16=0,$AK16+2&gt;8),0,INDEX($M15:$T15,1,$AK16+2)),IF(3&lt;=COUNTIF($M15:$T15,"&gt;0"),INDEX($M15:$T15,1,3),IF(3=COUNTIF($M15:$T15,"&gt;0")+1,$D16,0))))</x:f>
        <x:v>0</x:v>
      </x:c>
      <x:c r="P16">
        <x:f>IF($B16="",0,IF($B16="Salida",IF(OR($AK16=0,$AK16+3&gt;8),0,INDEX($M15:$T15,1,$AK16+3)),IF(4&lt;=COUNTIF($M15:$T15,"&gt;0"),INDEX($M15:$T15,1,4),IF(4=COUNTIF($M15:$T15,"&gt;0")+1,$D16,0))))</x:f>
        <x:v>0</x:v>
      </x:c>
      <x:c r="Q16">
        <x:f>IF($B16="",0,IF($B16="Salida",IF(OR($AK16=0,$AK16+4&gt;8),0,INDEX($M15:$T15,1,$AK16+4)),IF(5&lt;=COUNTIF($M15:$T15,"&gt;0"),INDEX($M15:$T15,1,5),IF(5=COUNTIF($M15:$T15,"&gt;0")+1,$D16,0))))</x:f>
        <x:v>0</x:v>
      </x:c>
      <x:c r="R16">
        <x:f>IF($B16="",0,IF($B16="Salida",IF(OR($AK16=0,$AK16+5&gt;8),0,INDEX($M15:$T15,1,$AK16+5)),IF(6&lt;=COUNTIF($M15:$T15,"&gt;0"),INDEX($M15:$T15,1,6),IF(6=COUNTIF($M15:$T15,"&gt;0")+1,$D16,0))))</x:f>
        <x:v>0</x:v>
      </x:c>
      <x:c r="S16">
        <x:f>IF($B16="",0,IF($B16="Salida",IF(OR($AK16=0,$AK16+6&gt;8),0,INDEX($M15:$T15,1,$AK16+6)),IF(7&lt;=COUNTIF($M15:$T15,"&gt;0"),INDEX($M15:$T15,1,7),IF(7=COUNTIF($M15:$T15,"&gt;0")+1,$D16,0))))</x:f>
        <x:v>0</x:v>
      </x:c>
      <x:c r="T16">
        <x:f>IF($B16="",0,IF($B16="Salida",IF(OR($AK16=0,$AK16+7&gt;8),0,INDEX($M15:$T15,1,$AK16+7)),IF(8&lt;=COUNTIF($M15:$T15,"&gt;0"),INDEX($M15:$T15,1,8),IF(8=COUNTIF($M15:$T15,"&gt;0")+1,$D16,0))))</x:f>
        <x:v>0</x:v>
      </x:c>
      <x:c r="U16">
        <x:f>IF($B16="",0,IF($B16="Salida",IF($M16=0,0,INDEX($U15:$AB15,1,$AK16)),IF($M16=0,0,IF(1&lt;=COUNTIF($M15:$T15,"&gt;0"),INDEX($U15:$AB15,1,1),IF(1=COUNTIF($M15:$T15,"&gt;0")+1,$E16,0)))))</x:f>
        <x:v>9.3</x:v>
      </x:c>
      <x:c r="V16">
        <x:f>IF($B16="",0,IF($B16="Salida",IF($N16=0,0,INDEX($U15:$AB15,1,$AK16+1)),IF($N16=0,0,IF(2&lt;=COUNTIF($M15:$T15,"&gt;0"),INDEX($U15:$AB15,1,2),IF(2=COUNTIF($M15:$T15,"&gt;0")+1,$E16,0)))))</x:f>
        <x:v>0</x:v>
      </x:c>
      <x:c r="W16">
        <x:f>IF($B16="",0,IF($B16="Salida",IF($O16=0,0,INDEX($U15:$AB15,1,$AK16+2)),IF($O16=0,0,IF(3&lt;=COUNTIF($M15:$T15,"&gt;0"),INDEX($U15:$AB15,1,3),IF(3=COUNTIF($M15:$T15,"&gt;0")+1,$E16,0)))))</x:f>
        <x:v>0</x:v>
      </x:c>
      <x:c r="X16">
        <x:f>IF($B16="",0,IF($B16="Salida",IF($P16=0,0,INDEX($U15:$AB15,1,$AK16+3)),IF($P16=0,0,IF(4&lt;=COUNTIF($M15:$T15,"&gt;0"),INDEX($U15:$AB15,1,4),IF(4=COUNTIF($M15:$T15,"&gt;0")+1,$E16,0)))))</x:f>
        <x:v>0</x:v>
      </x:c>
      <x:c r="Y16">
        <x:f>IF($B16="",0,IF($B16="Salida",IF($Q16=0,0,INDEX($U15:$AB15,1,$AK16+4)),IF($Q16=0,0,IF(5&lt;=COUNTIF($M15:$T15,"&gt;0"),INDEX($U15:$AB15,1,5),IF(5=COUNTIF($M15:$T15,"&gt;0")+1,$E16,0)))))</x:f>
        <x:v>0</x:v>
      </x:c>
      <x:c r="Z16">
        <x:f>IF($B16="",0,IF($B16="Salida",IF($R16=0,0,INDEX($U15:$AB15,1,$AK16+5)),IF($R16=0,0,IF(6&lt;=COUNTIF($M15:$T15,"&gt;0"),INDEX($U15:$AB15,1,6),IF(6=COUNTIF($M15:$T15,"&gt;0")+1,$E16,0)))))</x:f>
        <x:v>0</x:v>
      </x:c>
      <x:c r="AA16">
        <x:f>IF($B16="",0,IF($B16="Salida",IF($S16=0,0,INDEX($U15:$AB15,1,$AK16+6)),IF($S16=0,0,IF(7&lt;=COUNTIF($M15:$T15,"&gt;0"),INDEX($U15:$AB15,1,7),IF(7=COUNTIF($M15:$T15,"&gt;0")+1,$E16,0)))))</x:f>
        <x:v>0</x:v>
      </x:c>
      <x:c r="AB16">
        <x:f>IF($B16="",0,IF($B16="Salida",IF($T16=0,0,INDEX($U15:$AB15,1,$AK16+7)),IF($T16=0,0,IF(8&lt;=COUNTIF($M15:$T15,"&gt;0"),INDEX($U15:$AB15,1,8),IF(8=COUNTIF($M15:$T15,"&gt;0")+1,$E16,0)))))</x:f>
        <x:v>0</x:v>
      </x:c>
      <x:c r="AC16">
        <x:f>SUM($M15:$M15)</x:f>
        <x:v>30</x:v>
      </x:c>
      <x:c r="AD16">
        <x:f>SUM($M15:$N15)</x:f>
        <x:v>70</x:v>
      </x:c>
      <x:c r="AE16">
        <x:f>SUM($M15:$O15)</x:f>
        <x:v>70</x:v>
      </x:c>
      <x:c r="AF16">
        <x:f>SUM($M15:$P15)</x:f>
        <x:v>70</x:v>
      </x:c>
      <x:c r="AG16">
        <x:f>SUM($M15:$Q15)</x:f>
        <x:v>70</x:v>
      </x:c>
      <x:c r="AH16">
        <x:f>SUM($M15:$R15)</x:f>
        <x:v>70</x:v>
      </x:c>
      <x:c r="AI16">
        <x:f>SUM($M15:$S15)</x:f>
        <x:v>70</x:v>
      </x:c>
      <x:c r="AJ16">
        <x:f>SUM($M15:$T15)</x:f>
        <x:v>70</x:v>
      </x:c>
      <x:c r="AK16">
        <x:f>IF($B16&lt;&gt;"Salida",0,IF($D16&gt;=AJ16,0,IF(AC16&gt;$D16,1,IF(AD16&gt;$D16,2,IF(AE16&gt;$D16,3,IF(AF16&gt;$D16,4,IF(AG16&gt;$D16,5,IF(AH16&gt;$D16,6,IF(AI16&gt;$D16,7,8)))))))))</x:f>
        <x:v>2</x:v>
      </x:c>
      <x:c r="AL16">
        <x:f>IF($B16&lt;&gt;"Salida",0,MAX(0,MIN($M15,$D16)))</x:f>
        <x:v>30</x:v>
      </x:c>
      <x:c r="AM16">
        <x:f>IF($B16&lt;&gt;"Salida",0,MAX(0,MIN($N15,$D16-$AC16)))</x:f>
        <x:v>0</x:v>
      </x:c>
      <x:c r="AN16">
        <x:f>IF($B16&lt;&gt;"Salida",0,MAX(0,MIN($O15,$D16-$AD16)))</x:f>
        <x:v>0</x:v>
      </x:c>
      <x:c r="AO16">
        <x:f>IF($B16&lt;&gt;"Salida",0,MAX(0,MIN($P15,$D16-$AE16)))</x:f>
        <x:v>0</x:v>
      </x:c>
      <x:c r="AP16">
        <x:f>IF($B16&lt;&gt;"Salida",0,MAX(0,MIN($Q15,$D16-$AF16)))</x:f>
        <x:v>0</x:v>
      </x:c>
      <x:c r="AQ16">
        <x:f>IF($B16&lt;&gt;"Salida",0,MAX(0,MIN($R15,$D16-$AG16)))</x:f>
        <x:v>0</x:v>
      </x:c>
      <x:c r="AR16">
        <x:f>IF($B16&lt;&gt;"Salida",0,MAX(0,MIN($S15,$D16-$AH16)))</x:f>
        <x:v>0</x:v>
      </x:c>
      <x:c r="AS16">
        <x:f>IF($B16&lt;&gt;"Salida",0,MAX(0,MIN($T15,$D16-$AI16)))</x:f>
        <x:v>0</x:v>
      </x:c>
    </x:row>
    <x:row r="17" ht="22" customHeight="1">
      <x:c r="A17" s="10" t="n">
        <x:v>45804</x:v>
      </x:c>
      <x:c r="B17" s="11" t="inlineStr">
        <x:is>
          <x:t xml:space="preserve">Entrada</x:t>
        </x:is>
      </x:c>
      <x:c r="C17" s="12" t="inlineStr">
        <x:is>
          <x:t xml:space="preserve">Reposición premium</x:t>
        </x:is>
      </x:c>
      <x:c r="D17" s="13" t="n">
        <x:v>55</x:v>
      </x:c>
      <x:c r="E17" s="14" t="n">
        <x:v>9.449999999999999</x:v>
      </x:c>
      <x:c r="F17" s="15">
        <x:f>IF(OR($B17="Inicial",$B17="Entrada"),$D17*$E17,"")</x:f>
        <x:v>519.75</x:v>
      </x:c>
      <x:c r="G17" s="15">
        <x:f>IF($B17="Salida",SUMPRODUCT($AL17:$AS17,$U16:$AB16),"")</x:f>
      </x:c>
      <x:c r="H17" s="16">
        <x:f>IF($B17="","",IF($B17&lt;&gt;"Salida","",IF($D17&gt;$AJ17,"Revisar: la salida supera el stock disponible",TEXTJOIN(" + ",TRUE,IF($AL17&gt;0,TEXT($AL17,"#,##0")&amp;" u x "&amp;TEXT($U16,"#,##0.00 €"),""),IF($AM17&gt;0,TEXT($AM17,"#,##0")&amp;" u x "&amp;TEXT($V16,"#,##0.00 €"),""),IF($AN17&gt;0,TEXT($AN17,"#,##0")&amp;" u x "&amp;TEXT($W16,"#,##0.00 €"),""),IF($AO17&gt;0,TEXT($AO17,"#,##0")&amp;" u x "&amp;TEXT($X16,"#,##0.00 €"),""),IF($AP17&gt;0,TEXT($AP17,"#,##0")&amp;" u x "&amp;TEXT($Y16,"#,##0.00 €"),""),IF($AQ17&gt;0,TEXT($AQ17,"#,##0")&amp;" u x "&amp;TEXT($Z16,"#,##0.00 €"),""),IF($AR17&gt;0,TEXT($AR17,"#,##0")&amp;" u x "&amp;TEXT($AA16,"#,##0.00 €"),""),IF($AS17&gt;0,TEXT($AS17,"#,##0")&amp;" u x "&amp;TEXT($AB16,"#,##0.00 €"),"")))))</x:f>
      </x:c>
      <x:c r="I17" s="17">
        <x:f>IF($B17="","",SUM($M17:$T17))</x:f>
        <x:v>95</x:v>
      </x:c>
      <x:c r="J17" s="15">
        <x:f>IF($B17="","",SUMPRODUCT($M17:$T17,$U17:$AB17))</x:f>
        <x:v>891.75</x:v>
      </x:c>
      <x:c r="K17" s="15">
        <x:f>IF(OR($B17="",$I17=0),"",$J17/$I17)</x:f>
        <x:v>9.386842105263158</x:v>
      </x:c>
      <x:c r="L17" s="16" t="str">
        <x:f>IF($B17="","",TEXTJOIN(" | ",TRUE,IF($M17&gt;0,TEXT($M17,"#,##0")&amp;" u x "&amp;TEXT($U17,"#,##0.00 €"),""),IF($N17&gt;0,TEXT($N17,"#,##0")&amp;" u x "&amp;TEXT($V17,"#,##0.00 €"),""),IF($O17&gt;0,TEXT($O17,"#,##0")&amp;" u x "&amp;TEXT($W17,"#,##0.00 €"),""),IF($P17&gt;0,TEXT($P17,"#,##0")&amp;" u x "&amp;TEXT($X17,"#,##0.00 €"),""),IF($Q17&gt;0,TEXT($Q17,"#,##0")&amp;" u x "&amp;TEXT($Y17,"#,##0.00 €"),""),IF($R17&gt;0,TEXT($R17,"#,##0")&amp;" u x "&amp;TEXT($Z17,"#,##0.00 €"),""),IF($S17&gt;0,TEXT($S17,"#,##0")&amp;" u x "&amp;TEXT($AA17,"#,##0.00 €"),""),IF($T17&gt;0,TEXT($T17,"#,##0")&amp;" u x "&amp;TEXT($AB17,"#,##0.00 €"),"")))</x:f>
        <x:v>40 u x 9.30 € | 55 u x 9.45 €</x:v>
      </x:c>
      <x:c r="M17">
        <x:f>IF($B17="",0,IF($B17="Salida",IF($AK17=0,0,INDEX($AC17:$AJ17,1,$AK17)-$D17),IF(1&lt;=COUNTIF($M16:$T16,"&gt;0"),INDEX($M16:$T16,1,1),IF(1=COUNTIF($M16:$T16,"&gt;0")+1,$D17,0))))</x:f>
        <x:v>40</x:v>
      </x:c>
      <x:c r="N17">
        <x:f>IF($B17="",0,IF($B17="Salida",IF(OR($AK17=0,$AK17+1&gt;8),0,INDEX($M16:$T16,1,$AK17+1)),IF(2&lt;=COUNTIF($M16:$T16,"&gt;0"),INDEX($M16:$T16,1,2),IF(2=COUNTIF($M16:$T16,"&gt;0")+1,$D17,0))))</x:f>
        <x:v>55</x:v>
      </x:c>
      <x:c r="O17">
        <x:f>IF($B17="",0,IF($B17="Salida",IF(OR($AK17=0,$AK17+2&gt;8),0,INDEX($M16:$T16,1,$AK17+2)),IF(3&lt;=COUNTIF($M16:$T16,"&gt;0"),INDEX($M16:$T16,1,3),IF(3=COUNTIF($M16:$T16,"&gt;0")+1,$D17,0))))</x:f>
        <x:v>0</x:v>
      </x:c>
      <x:c r="P17">
        <x:f>IF($B17="",0,IF($B17="Salida",IF(OR($AK17=0,$AK17+3&gt;8),0,INDEX($M16:$T16,1,$AK17+3)),IF(4&lt;=COUNTIF($M16:$T16,"&gt;0"),INDEX($M16:$T16,1,4),IF(4=COUNTIF($M16:$T16,"&gt;0")+1,$D17,0))))</x:f>
        <x:v>0</x:v>
      </x:c>
      <x:c r="Q17">
        <x:f>IF($B17="",0,IF($B17="Salida",IF(OR($AK17=0,$AK17+4&gt;8),0,INDEX($M16:$T16,1,$AK17+4)),IF(5&lt;=COUNTIF($M16:$T16,"&gt;0"),INDEX($M16:$T16,1,5),IF(5=COUNTIF($M16:$T16,"&gt;0")+1,$D17,0))))</x:f>
        <x:v>0</x:v>
      </x:c>
      <x:c r="R17">
        <x:f>IF($B17="",0,IF($B17="Salida",IF(OR($AK17=0,$AK17+5&gt;8),0,INDEX($M16:$T16,1,$AK17+5)),IF(6&lt;=COUNTIF($M16:$T16,"&gt;0"),INDEX($M16:$T16,1,6),IF(6=COUNTIF($M16:$T16,"&gt;0")+1,$D17,0))))</x:f>
        <x:v>0</x:v>
      </x:c>
      <x:c r="S17">
        <x:f>IF($B17="",0,IF($B17="Salida",IF(OR($AK17=0,$AK17+6&gt;8),0,INDEX($M16:$T16,1,$AK17+6)),IF(7&lt;=COUNTIF($M16:$T16,"&gt;0"),INDEX($M16:$T16,1,7),IF(7=COUNTIF($M16:$T16,"&gt;0")+1,$D17,0))))</x:f>
        <x:v>0</x:v>
      </x:c>
      <x:c r="T17">
        <x:f>IF($B17="",0,IF($B17="Salida",IF(OR($AK17=0,$AK17+7&gt;8),0,INDEX($M16:$T16,1,$AK17+7)),IF(8&lt;=COUNTIF($M16:$T16,"&gt;0"),INDEX($M16:$T16,1,8),IF(8=COUNTIF($M16:$T16,"&gt;0")+1,$D17,0))))</x:f>
        <x:v>0</x:v>
      </x:c>
      <x:c r="U17">
        <x:f>IF($B17="",0,IF($B17="Salida",IF($M17=0,0,INDEX($U16:$AB16,1,$AK17)),IF($M17=0,0,IF(1&lt;=COUNTIF($M16:$T16,"&gt;0"),INDEX($U16:$AB16,1,1),IF(1=COUNTIF($M16:$T16,"&gt;0")+1,$E17,0)))))</x:f>
        <x:v>9.3</x:v>
      </x:c>
      <x:c r="V17">
        <x:f>IF($B17="",0,IF($B17="Salida",IF($N17=0,0,INDEX($U16:$AB16,1,$AK17+1)),IF($N17=0,0,IF(2&lt;=COUNTIF($M16:$T16,"&gt;0"),INDEX($U16:$AB16,1,2),IF(2=COUNTIF($M16:$T16,"&gt;0")+1,$E17,0)))))</x:f>
        <x:v>9.45</x:v>
      </x:c>
      <x:c r="W17">
        <x:f>IF($B17="",0,IF($B17="Salida",IF($O17=0,0,INDEX($U16:$AB16,1,$AK17+2)),IF($O17=0,0,IF(3&lt;=COUNTIF($M16:$T16,"&gt;0"),INDEX($U16:$AB16,1,3),IF(3=COUNTIF($M16:$T16,"&gt;0")+1,$E17,0)))))</x:f>
        <x:v>0</x:v>
      </x:c>
      <x:c r="X17">
        <x:f>IF($B17="",0,IF($B17="Salida",IF($P17=0,0,INDEX($U16:$AB16,1,$AK17+3)),IF($P17=0,0,IF(4&lt;=COUNTIF($M16:$T16,"&gt;0"),INDEX($U16:$AB16,1,4),IF(4=COUNTIF($M16:$T16,"&gt;0")+1,$E17,0)))))</x:f>
        <x:v>0</x:v>
      </x:c>
      <x:c r="Y17">
        <x:f>IF($B17="",0,IF($B17="Salida",IF($Q17=0,0,INDEX($U16:$AB16,1,$AK17+4)),IF($Q17=0,0,IF(5&lt;=COUNTIF($M16:$T16,"&gt;0"),INDEX($U16:$AB16,1,5),IF(5=COUNTIF($M16:$T16,"&gt;0")+1,$E17,0)))))</x:f>
        <x:v>0</x:v>
      </x:c>
      <x:c r="Z17">
        <x:f>IF($B17="",0,IF($B17="Salida",IF($R17=0,0,INDEX($U16:$AB16,1,$AK17+5)),IF($R17=0,0,IF(6&lt;=COUNTIF($M16:$T16,"&gt;0"),INDEX($U16:$AB16,1,6),IF(6=COUNTIF($M16:$T16,"&gt;0")+1,$E17,0)))))</x:f>
        <x:v>0</x:v>
      </x:c>
      <x:c r="AA17">
        <x:f>IF($B17="",0,IF($B17="Salida",IF($S17=0,0,INDEX($U16:$AB16,1,$AK17+6)),IF($S17=0,0,IF(7&lt;=COUNTIF($M16:$T16,"&gt;0"),INDEX($U16:$AB16,1,7),IF(7=COUNTIF($M16:$T16,"&gt;0")+1,$E17,0)))))</x:f>
        <x:v>0</x:v>
      </x:c>
      <x:c r="AB17">
        <x:f>IF($B17="",0,IF($B17="Salida",IF($T17=0,0,INDEX($U16:$AB16,1,$AK17+7)),IF($T17=0,0,IF(8&lt;=COUNTIF($M16:$T16,"&gt;0"),INDEX($U16:$AB16,1,8),IF(8=COUNTIF($M16:$T16,"&gt;0")+1,$E17,0)))))</x:f>
        <x:v>0</x:v>
      </x:c>
      <x:c r="AC17">
        <x:f>SUM($M16:$M16)</x:f>
        <x:v>40</x:v>
      </x:c>
      <x:c r="AD17">
        <x:f>SUM($M16:$N16)</x:f>
        <x:v>40</x:v>
      </x:c>
      <x:c r="AE17">
        <x:f>SUM($M16:$O16)</x:f>
        <x:v>40</x:v>
      </x:c>
      <x:c r="AF17">
        <x:f>SUM($M16:$P16)</x:f>
        <x:v>40</x:v>
      </x:c>
      <x:c r="AG17">
        <x:f>SUM($M16:$Q16)</x:f>
        <x:v>40</x:v>
      </x:c>
      <x:c r="AH17">
        <x:f>SUM($M16:$R16)</x:f>
        <x:v>40</x:v>
      </x:c>
      <x:c r="AI17">
        <x:f>SUM($M16:$S16)</x:f>
        <x:v>40</x:v>
      </x:c>
      <x:c r="AJ17">
        <x:f>SUM($M16:$T16)</x:f>
        <x:v>40</x:v>
      </x:c>
      <x:c r="AK17">
        <x:f>IF($B17&lt;&gt;"Salida",0,IF($D17&gt;=AJ17,0,IF(AC17&gt;$D17,1,IF(AD17&gt;$D17,2,IF(AE17&gt;$D17,3,IF(AF17&gt;$D17,4,IF(AG17&gt;$D17,5,IF(AH17&gt;$D17,6,IF(AI17&gt;$D17,7,8)))))))))</x:f>
        <x:v>0</x:v>
      </x:c>
      <x:c r="AL17">
        <x:f>IF($B17&lt;&gt;"Salida",0,MAX(0,MIN($M16,$D17)))</x:f>
        <x:v>0</x:v>
      </x:c>
      <x:c r="AM17">
        <x:f>IF($B17&lt;&gt;"Salida",0,MAX(0,MIN($N16,$D17-$AC17)))</x:f>
        <x:v>0</x:v>
      </x:c>
      <x:c r="AN17">
        <x:f>IF($B17&lt;&gt;"Salida",0,MAX(0,MIN($O16,$D17-$AD17)))</x:f>
        <x:v>0</x:v>
      </x:c>
      <x:c r="AO17">
        <x:f>IF($B17&lt;&gt;"Salida",0,MAX(0,MIN($P16,$D17-$AE17)))</x:f>
        <x:v>0</x:v>
      </x:c>
      <x:c r="AP17">
        <x:f>IF($B17&lt;&gt;"Salida",0,MAX(0,MIN($Q16,$D17-$AF17)))</x:f>
        <x:v>0</x:v>
      </x:c>
      <x:c r="AQ17">
        <x:f>IF($B17&lt;&gt;"Salida",0,MAX(0,MIN($R16,$D17-$AG17)))</x:f>
        <x:v>0</x:v>
      </x:c>
      <x:c r="AR17">
        <x:f>IF($B17&lt;&gt;"Salida",0,MAX(0,MIN($S16,$D17-$AH17)))</x:f>
        <x:v>0</x:v>
      </x:c>
      <x:c r="AS17">
        <x:f>IF($B17&lt;&gt;"Salida",0,MAX(0,MIN($T16,$D17-$AI17)))</x:f>
        <x:v>0</x:v>
      </x:c>
    </x:row>
    <x:row r="18" ht="22" customHeight="1">
      <x:c r="A18" s="10" t="n">
        <x:v>45826</x:v>
      </x:c>
      <x:c r="B18" s="11" t="inlineStr">
        <x:is>
          <x:t xml:space="preserve">Salida</x:t>
        </x:is>
      </x:c>
      <x:c r="C18" s="12" t="inlineStr">
        <x:is>
          <x:t xml:space="preserve">Venta pop-up de junio</x:t>
        </x:is>
      </x:c>
      <x:c r="D18" s="13" t="n">
        <x:v>35</x:v>
      </x:c>
      <x:c r="E18" s="14" t="n"/>
      <x:c r="F18" s="15">
        <x:f>IF(OR($B18="Inicial",$B18="Entrada"),$D18*$E18,"")</x:f>
      </x:c>
      <x:c r="G18" s="15">
        <x:f>IF($B18="Salida",SUMPRODUCT($AL18:$AS18,$U17:$AB17),"")</x:f>
        <x:v>325.5</x:v>
      </x:c>
      <x:c r="H18" s="16" t="str">
        <x:f>IF($B18="","",IF($B18&lt;&gt;"Salida","",IF($D18&gt;$AJ18,"Revisar: la salida supera el stock disponible",TEXTJOIN(" + ",TRUE,IF($AL18&gt;0,TEXT($AL18,"#,##0")&amp;" u x "&amp;TEXT($U17,"#,##0.00 €"),""),IF($AM18&gt;0,TEXT($AM18,"#,##0")&amp;" u x "&amp;TEXT($V17,"#,##0.00 €"),""),IF($AN18&gt;0,TEXT($AN18,"#,##0")&amp;" u x "&amp;TEXT($W17,"#,##0.00 €"),""),IF($AO18&gt;0,TEXT($AO18,"#,##0")&amp;" u x "&amp;TEXT($X17,"#,##0.00 €"),""),IF($AP18&gt;0,TEXT($AP18,"#,##0")&amp;" u x "&amp;TEXT($Y17,"#,##0.00 €"),""),IF($AQ18&gt;0,TEXT($AQ18,"#,##0")&amp;" u x "&amp;TEXT($Z17,"#,##0.00 €"),""),IF($AR18&gt;0,TEXT($AR18,"#,##0")&amp;" u x "&amp;TEXT($AA17,"#,##0.00 €"),""),IF($AS18&gt;0,TEXT($AS18,"#,##0")&amp;" u x "&amp;TEXT($AB17,"#,##0.00 €"),"")))))</x:f>
        <x:v>35 u x 9.30 €</x:v>
      </x:c>
      <x:c r="I18" s="17">
        <x:f>IF($B18="","",SUM($M18:$T18))</x:f>
        <x:v>60</x:v>
      </x:c>
      <x:c r="J18" s="15">
        <x:f>IF($B18="","",SUMPRODUCT($M18:$T18,$U18:$AB18))</x:f>
        <x:v>566.25</x:v>
      </x:c>
      <x:c r="K18" s="15">
        <x:f>IF(OR($B18="",$I18=0),"",$J18/$I18)</x:f>
        <x:v>9.4375</x:v>
      </x:c>
      <x:c r="L18" s="16" t="str">
        <x:f>IF($B18="","",TEXTJOIN(" | ",TRUE,IF($M18&gt;0,TEXT($M18,"#,##0")&amp;" u x "&amp;TEXT($U18,"#,##0.00 €"),""),IF($N18&gt;0,TEXT($N18,"#,##0")&amp;" u x "&amp;TEXT($V18,"#,##0.00 €"),""),IF($O18&gt;0,TEXT($O18,"#,##0")&amp;" u x "&amp;TEXT($W18,"#,##0.00 €"),""),IF($P18&gt;0,TEXT($P18,"#,##0")&amp;" u x "&amp;TEXT($X18,"#,##0.00 €"),""),IF($Q18&gt;0,TEXT($Q18,"#,##0")&amp;" u x "&amp;TEXT($Y18,"#,##0.00 €"),""),IF($R18&gt;0,TEXT($R18,"#,##0")&amp;" u x "&amp;TEXT($Z18,"#,##0.00 €"),""),IF($S18&gt;0,TEXT($S18,"#,##0")&amp;" u x "&amp;TEXT($AA18,"#,##0.00 €"),""),IF($T18&gt;0,TEXT($T18,"#,##0")&amp;" u x "&amp;TEXT($AB18,"#,##0.00 €"),"")))</x:f>
        <x:v>5 u x 9.30 € | 55 u x 9.45 €</x:v>
      </x:c>
      <x:c r="M18">
        <x:f>IF($B18="",0,IF($B18="Salida",IF($AK18=0,0,INDEX($AC18:$AJ18,1,$AK18)-$D18),IF(1&lt;=COUNTIF($M17:$T17,"&gt;0"),INDEX($M17:$T17,1,1),IF(1=COUNTIF($M17:$T17,"&gt;0")+1,$D18,0))))</x:f>
        <x:v>5</x:v>
      </x:c>
      <x:c r="N18">
        <x:f>IF($B18="",0,IF($B18="Salida",IF(OR($AK18=0,$AK18+1&gt;8),0,INDEX($M17:$T17,1,$AK18+1)),IF(2&lt;=COUNTIF($M17:$T17,"&gt;0"),INDEX($M17:$T17,1,2),IF(2=COUNTIF($M17:$T17,"&gt;0")+1,$D18,0))))</x:f>
        <x:v>55</x:v>
      </x:c>
      <x:c r="O18">
        <x:f>IF($B18="",0,IF($B18="Salida",IF(OR($AK18=0,$AK18+2&gt;8),0,INDEX($M17:$T17,1,$AK18+2)),IF(3&lt;=COUNTIF($M17:$T17,"&gt;0"),INDEX($M17:$T17,1,3),IF(3=COUNTIF($M17:$T17,"&gt;0")+1,$D18,0))))</x:f>
        <x:v>0</x:v>
      </x:c>
      <x:c r="P18">
        <x:f>IF($B18="",0,IF($B18="Salida",IF(OR($AK18=0,$AK18+3&gt;8),0,INDEX($M17:$T17,1,$AK18+3)),IF(4&lt;=COUNTIF($M17:$T17,"&gt;0"),INDEX($M17:$T17,1,4),IF(4=COUNTIF($M17:$T17,"&gt;0")+1,$D18,0))))</x:f>
        <x:v>0</x:v>
      </x:c>
      <x:c r="Q18">
        <x:f>IF($B18="",0,IF($B18="Salida",IF(OR($AK18=0,$AK18+4&gt;8),0,INDEX($M17:$T17,1,$AK18+4)),IF(5&lt;=COUNTIF($M17:$T17,"&gt;0"),INDEX($M17:$T17,1,5),IF(5=COUNTIF($M17:$T17,"&gt;0")+1,$D18,0))))</x:f>
        <x:v>0</x:v>
      </x:c>
      <x:c r="R18">
        <x:f>IF($B18="",0,IF($B18="Salida",IF(OR($AK18=0,$AK18+5&gt;8),0,INDEX($M17:$T17,1,$AK18+5)),IF(6&lt;=COUNTIF($M17:$T17,"&gt;0"),INDEX($M17:$T17,1,6),IF(6=COUNTIF($M17:$T17,"&gt;0")+1,$D18,0))))</x:f>
        <x:v>0</x:v>
      </x:c>
      <x:c r="S18">
        <x:f>IF($B18="",0,IF($B18="Salida",IF(OR($AK18=0,$AK18+6&gt;8),0,INDEX($M17:$T17,1,$AK18+6)),IF(7&lt;=COUNTIF($M17:$T17,"&gt;0"),INDEX($M17:$T17,1,7),IF(7=COUNTIF($M17:$T17,"&gt;0")+1,$D18,0))))</x:f>
        <x:v>0</x:v>
      </x:c>
      <x:c r="T18">
        <x:f>IF($B18="",0,IF($B18="Salida",IF(OR($AK18=0,$AK18+7&gt;8),0,INDEX($M17:$T17,1,$AK18+7)),IF(8&lt;=COUNTIF($M17:$T17,"&gt;0"),INDEX($M17:$T17,1,8),IF(8=COUNTIF($M17:$T17,"&gt;0")+1,$D18,0))))</x:f>
        <x:v>0</x:v>
      </x:c>
      <x:c r="U18">
        <x:f>IF($B18="",0,IF($B18="Salida",IF($M18=0,0,INDEX($U17:$AB17,1,$AK18)),IF($M18=0,0,IF(1&lt;=COUNTIF($M17:$T17,"&gt;0"),INDEX($U17:$AB17,1,1),IF(1=COUNTIF($M17:$T17,"&gt;0")+1,$E18,0)))))</x:f>
        <x:v>9.3</x:v>
      </x:c>
      <x:c r="V18">
        <x:f>IF($B18="",0,IF($B18="Salida",IF($N18=0,0,INDEX($U17:$AB17,1,$AK18+1)),IF($N18=0,0,IF(2&lt;=COUNTIF($M17:$T17,"&gt;0"),INDEX($U17:$AB17,1,2),IF(2=COUNTIF($M17:$T17,"&gt;0")+1,$E18,0)))))</x:f>
        <x:v>9.45</x:v>
      </x:c>
      <x:c r="W18">
        <x:f>IF($B18="",0,IF($B18="Salida",IF($O18=0,0,INDEX($U17:$AB17,1,$AK18+2)),IF($O18=0,0,IF(3&lt;=COUNTIF($M17:$T17,"&gt;0"),INDEX($U17:$AB17,1,3),IF(3=COUNTIF($M17:$T17,"&gt;0")+1,$E18,0)))))</x:f>
        <x:v>0</x:v>
      </x:c>
      <x:c r="X18">
        <x:f>IF($B18="",0,IF($B18="Salida",IF($P18=0,0,INDEX($U17:$AB17,1,$AK18+3)),IF($P18=0,0,IF(4&lt;=COUNTIF($M17:$T17,"&gt;0"),INDEX($U17:$AB17,1,4),IF(4=COUNTIF($M17:$T17,"&gt;0")+1,$E18,0)))))</x:f>
        <x:v>0</x:v>
      </x:c>
      <x:c r="Y18">
        <x:f>IF($B18="",0,IF($B18="Salida",IF($Q18=0,0,INDEX($U17:$AB17,1,$AK18+4)),IF($Q18=0,0,IF(5&lt;=COUNTIF($M17:$T17,"&gt;0"),INDEX($U17:$AB17,1,5),IF(5=COUNTIF($M17:$T17,"&gt;0")+1,$E18,0)))))</x:f>
        <x:v>0</x:v>
      </x:c>
      <x:c r="Z18">
        <x:f>IF($B18="",0,IF($B18="Salida",IF($R18=0,0,INDEX($U17:$AB17,1,$AK18+5)),IF($R18=0,0,IF(6&lt;=COUNTIF($M17:$T17,"&gt;0"),INDEX($U17:$AB17,1,6),IF(6=COUNTIF($M17:$T17,"&gt;0")+1,$E18,0)))))</x:f>
        <x:v>0</x:v>
      </x:c>
      <x:c r="AA18">
        <x:f>IF($B18="",0,IF($B18="Salida",IF($S18=0,0,INDEX($U17:$AB17,1,$AK18+6)),IF($S18=0,0,IF(7&lt;=COUNTIF($M17:$T17,"&gt;0"),INDEX($U17:$AB17,1,7),IF(7=COUNTIF($M17:$T17,"&gt;0")+1,$E18,0)))))</x:f>
        <x:v>0</x:v>
      </x:c>
      <x:c r="AB18">
        <x:f>IF($B18="",0,IF($B18="Salida",IF($T18=0,0,INDEX($U17:$AB17,1,$AK18+7)),IF($T18=0,0,IF(8&lt;=COUNTIF($M17:$T17,"&gt;0"),INDEX($U17:$AB17,1,8),IF(8=COUNTIF($M17:$T17,"&gt;0")+1,$E18,0)))))</x:f>
        <x:v>0</x:v>
      </x:c>
      <x:c r="AC18">
        <x:f>SUM($M17:$M17)</x:f>
        <x:v>40</x:v>
      </x:c>
      <x:c r="AD18">
        <x:f>SUM($M17:$N17)</x:f>
        <x:v>95</x:v>
      </x:c>
      <x:c r="AE18">
        <x:f>SUM($M17:$O17)</x:f>
        <x:v>95</x:v>
      </x:c>
      <x:c r="AF18">
        <x:f>SUM($M17:$P17)</x:f>
        <x:v>95</x:v>
      </x:c>
      <x:c r="AG18">
        <x:f>SUM($M17:$Q17)</x:f>
        <x:v>95</x:v>
      </x:c>
      <x:c r="AH18">
        <x:f>SUM($M17:$R17)</x:f>
        <x:v>95</x:v>
      </x:c>
      <x:c r="AI18">
        <x:f>SUM($M17:$S17)</x:f>
        <x:v>95</x:v>
      </x:c>
      <x:c r="AJ18">
        <x:f>SUM($M17:$T17)</x:f>
        <x:v>95</x:v>
      </x:c>
      <x:c r="AK18">
        <x:f>IF($B18&lt;&gt;"Salida",0,IF($D18&gt;=AJ18,0,IF(AC18&gt;$D18,1,IF(AD18&gt;$D18,2,IF(AE18&gt;$D18,3,IF(AF18&gt;$D18,4,IF(AG18&gt;$D18,5,IF(AH18&gt;$D18,6,IF(AI18&gt;$D18,7,8)))))))))</x:f>
        <x:v>1</x:v>
      </x:c>
      <x:c r="AL18">
        <x:f>IF($B18&lt;&gt;"Salida",0,MAX(0,MIN($M17,$D18)))</x:f>
        <x:v>35</x:v>
      </x:c>
      <x:c r="AM18">
        <x:f>IF($B18&lt;&gt;"Salida",0,MAX(0,MIN($N17,$D18-$AC18)))</x:f>
        <x:v>0</x:v>
      </x:c>
      <x:c r="AN18">
        <x:f>IF($B18&lt;&gt;"Salida",0,MAX(0,MIN($O17,$D18-$AD18)))</x:f>
        <x:v>0</x:v>
      </x:c>
      <x:c r="AO18">
        <x:f>IF($B18&lt;&gt;"Salida",0,MAX(0,MIN($P17,$D18-$AE18)))</x:f>
        <x:v>0</x:v>
      </x:c>
      <x:c r="AP18">
        <x:f>IF($B18&lt;&gt;"Salida",0,MAX(0,MIN($Q17,$D18-$AF18)))</x:f>
        <x:v>0</x:v>
      </x:c>
      <x:c r="AQ18">
        <x:f>IF($B18&lt;&gt;"Salida",0,MAX(0,MIN($R17,$D18-$AG18)))</x:f>
        <x:v>0</x:v>
      </x:c>
      <x:c r="AR18">
        <x:f>IF($B18&lt;&gt;"Salida",0,MAX(0,MIN($S17,$D18-$AH18)))</x:f>
        <x:v>0</x:v>
      </x:c>
      <x:c r="AS18">
        <x:f>IF($B18&lt;&gt;"Salida",0,MAX(0,MIN($T17,$D18-$AI18)))</x:f>
        <x:v>0</x:v>
      </x:c>
    </x:row>
    <x:row r="19" ht="22" customHeight="1">
      <x:c r="A19" s="10" t="n"/>
      <x:c r="B19" s="11" t="n"/>
      <x:c r="C19" s="12" t="n"/>
      <x:c r="D19" s="13" t="n"/>
      <x:c r="E19" s="14" t="n"/>
      <x:c r="F19" s="15">
        <x:f>IF(OR($B19="Inicial",$B19="Entrada"),$D19*$E19,"")</x:f>
      </x:c>
      <x:c r="G19" s="15">
        <x:f>IF($B19="Salida",SUMPRODUCT($AL19:$AS19,$U18:$AB18),"")</x:f>
      </x:c>
      <x:c r="H19" s="16">
        <x:f>IF($B19="","",IF($B19&lt;&gt;"Salida","",IF($D19&gt;$AJ19,"Revisar: la salida supera el stock disponible",TEXTJOIN(" + ",TRUE,IF($AL19&gt;0,TEXT($AL19,"#,##0")&amp;" u x "&amp;TEXT($U18,"#,##0.00 €"),""),IF($AM19&gt;0,TEXT($AM19,"#,##0")&amp;" u x "&amp;TEXT($V18,"#,##0.00 €"),""),IF($AN19&gt;0,TEXT($AN19,"#,##0")&amp;" u x "&amp;TEXT($W18,"#,##0.00 €"),""),IF($AO19&gt;0,TEXT($AO19,"#,##0")&amp;" u x "&amp;TEXT($X18,"#,##0.00 €"),""),IF($AP19&gt;0,TEXT($AP19,"#,##0")&amp;" u x "&amp;TEXT($Y18,"#,##0.00 €"),""),IF($AQ19&gt;0,TEXT($AQ19,"#,##0")&amp;" u x "&amp;TEXT($Z18,"#,##0.00 €"),""),IF($AR19&gt;0,TEXT($AR19,"#,##0")&amp;" u x "&amp;TEXT($AA18,"#,##0.00 €"),""),IF($AS19&gt;0,TEXT($AS19,"#,##0")&amp;" u x "&amp;TEXT($AB18,"#,##0.00 €"),"")))))</x:f>
      </x:c>
      <x:c r="I19" s="17">
        <x:f>IF($B19="","",SUM($M19:$T19))</x:f>
      </x:c>
      <x:c r="J19" s="15">
        <x:f>IF($B19="","",SUMPRODUCT($M19:$T19,$U19:$AB19))</x:f>
      </x:c>
      <x:c r="K19" s="15">
        <x:f>IF(OR($B19="",$I19=0),"",$J19/$I19)</x:f>
      </x:c>
      <x:c r="L19" s="16">
        <x:f>IF($B19="","",TEXTJOIN(" | ",TRUE,IF($M19&gt;0,TEXT($M19,"#,##0")&amp;" u x "&amp;TEXT($U19,"#,##0.00 €"),""),IF($N19&gt;0,TEXT($N19,"#,##0")&amp;" u x "&amp;TEXT($V19,"#,##0.00 €"),""),IF($O19&gt;0,TEXT($O19,"#,##0")&amp;" u x "&amp;TEXT($W19,"#,##0.00 €"),""),IF($P19&gt;0,TEXT($P19,"#,##0")&amp;" u x "&amp;TEXT($X19,"#,##0.00 €"),""),IF($Q19&gt;0,TEXT($Q19,"#,##0")&amp;" u x "&amp;TEXT($Y19,"#,##0.00 €"),""),IF($R19&gt;0,TEXT($R19,"#,##0")&amp;" u x "&amp;TEXT($Z19,"#,##0.00 €"),""),IF($S19&gt;0,TEXT($S19,"#,##0")&amp;" u x "&amp;TEXT($AA19,"#,##0.00 €"),""),IF($T19&gt;0,TEXT($T19,"#,##0")&amp;" u x "&amp;TEXT($AB19,"#,##0.00 €"),"")))</x:f>
      </x:c>
      <x:c r="M19">
        <x:f>IF($B19="",0,IF($B19="Salida",IF($AK19=0,0,INDEX($AC19:$AJ19,1,$AK19)-$D19),IF(1&lt;=COUNTIF($M18:$T18,"&gt;0"),INDEX($M18:$T18,1,1),IF(1=COUNTIF($M18:$T18,"&gt;0")+1,$D19,0))))</x:f>
        <x:v>0</x:v>
      </x:c>
      <x:c r="N19">
        <x:f>IF($B19="",0,IF($B19="Salida",IF(OR($AK19=0,$AK19+1&gt;8),0,INDEX($M18:$T18,1,$AK19+1)),IF(2&lt;=COUNTIF($M18:$T18,"&gt;0"),INDEX($M18:$T18,1,2),IF(2=COUNTIF($M18:$T18,"&gt;0")+1,$D19,0))))</x:f>
        <x:v>0</x:v>
      </x:c>
      <x:c r="O19">
        <x:f>IF($B19="",0,IF($B19="Salida",IF(OR($AK19=0,$AK19+2&gt;8),0,INDEX($M18:$T18,1,$AK19+2)),IF(3&lt;=COUNTIF($M18:$T18,"&gt;0"),INDEX($M18:$T18,1,3),IF(3=COUNTIF($M18:$T18,"&gt;0")+1,$D19,0))))</x:f>
        <x:v>0</x:v>
      </x:c>
      <x:c r="P19">
        <x:f>IF($B19="",0,IF($B19="Salida",IF(OR($AK19=0,$AK19+3&gt;8),0,INDEX($M18:$T18,1,$AK19+3)),IF(4&lt;=COUNTIF($M18:$T18,"&gt;0"),INDEX($M18:$T18,1,4),IF(4=COUNTIF($M18:$T18,"&gt;0")+1,$D19,0))))</x:f>
        <x:v>0</x:v>
      </x:c>
      <x:c r="Q19">
        <x:f>IF($B19="",0,IF($B19="Salida",IF(OR($AK19=0,$AK19+4&gt;8),0,INDEX($M18:$T18,1,$AK19+4)),IF(5&lt;=COUNTIF($M18:$T18,"&gt;0"),INDEX($M18:$T18,1,5),IF(5=COUNTIF($M18:$T18,"&gt;0")+1,$D19,0))))</x:f>
        <x:v>0</x:v>
      </x:c>
      <x:c r="R19">
        <x:f>IF($B19="",0,IF($B19="Salida",IF(OR($AK19=0,$AK19+5&gt;8),0,INDEX($M18:$T18,1,$AK19+5)),IF(6&lt;=COUNTIF($M18:$T18,"&gt;0"),INDEX($M18:$T18,1,6),IF(6=COUNTIF($M18:$T18,"&gt;0")+1,$D19,0))))</x:f>
        <x:v>0</x:v>
      </x:c>
      <x:c r="S19">
        <x:f>IF($B19="",0,IF($B19="Salida",IF(OR($AK19=0,$AK19+6&gt;8),0,INDEX($M18:$T18,1,$AK19+6)),IF(7&lt;=COUNTIF($M18:$T18,"&gt;0"),INDEX($M18:$T18,1,7),IF(7=COUNTIF($M18:$T18,"&gt;0")+1,$D19,0))))</x:f>
        <x:v>0</x:v>
      </x:c>
      <x:c r="T19">
        <x:f>IF($B19="",0,IF($B19="Salida",IF(OR($AK19=0,$AK19+7&gt;8),0,INDEX($M18:$T18,1,$AK19+7)),IF(8&lt;=COUNTIF($M18:$T18,"&gt;0"),INDEX($M18:$T18,1,8),IF(8=COUNTIF($M18:$T18,"&gt;0")+1,$D19,0))))</x:f>
        <x:v>0</x:v>
      </x:c>
      <x:c r="U19">
        <x:f>IF($B19="",0,IF($B19="Salida",IF($M19=0,0,INDEX($U18:$AB18,1,$AK19)),IF($M19=0,0,IF(1&lt;=COUNTIF($M18:$T18,"&gt;0"),INDEX($U18:$AB18,1,1),IF(1=COUNTIF($M18:$T18,"&gt;0")+1,$E19,0)))))</x:f>
        <x:v>0</x:v>
      </x:c>
      <x:c r="V19">
        <x:f>IF($B19="",0,IF($B19="Salida",IF($N19=0,0,INDEX($U18:$AB18,1,$AK19+1)),IF($N19=0,0,IF(2&lt;=COUNTIF($M18:$T18,"&gt;0"),INDEX($U18:$AB18,1,2),IF(2=COUNTIF($M18:$T18,"&gt;0")+1,$E19,0)))))</x:f>
        <x:v>0</x:v>
      </x:c>
      <x:c r="W19">
        <x:f>IF($B19="",0,IF($B19="Salida",IF($O19=0,0,INDEX($U18:$AB18,1,$AK19+2)),IF($O19=0,0,IF(3&lt;=COUNTIF($M18:$T18,"&gt;0"),INDEX($U18:$AB18,1,3),IF(3=COUNTIF($M18:$T18,"&gt;0")+1,$E19,0)))))</x:f>
        <x:v>0</x:v>
      </x:c>
      <x:c r="X19">
        <x:f>IF($B19="",0,IF($B19="Salida",IF($P19=0,0,INDEX($U18:$AB18,1,$AK19+3)),IF($P19=0,0,IF(4&lt;=COUNTIF($M18:$T18,"&gt;0"),INDEX($U18:$AB18,1,4),IF(4=COUNTIF($M18:$T18,"&gt;0")+1,$E19,0)))))</x:f>
        <x:v>0</x:v>
      </x:c>
      <x:c r="Y19">
        <x:f>IF($B19="",0,IF($B19="Salida",IF($Q19=0,0,INDEX($U18:$AB18,1,$AK19+4)),IF($Q19=0,0,IF(5&lt;=COUNTIF($M18:$T18,"&gt;0"),INDEX($U18:$AB18,1,5),IF(5=COUNTIF($M18:$T18,"&gt;0")+1,$E19,0)))))</x:f>
        <x:v>0</x:v>
      </x:c>
      <x:c r="Z19">
        <x:f>IF($B19="",0,IF($B19="Salida",IF($R19=0,0,INDEX($U18:$AB18,1,$AK19+5)),IF($R19=0,0,IF(6&lt;=COUNTIF($M18:$T18,"&gt;0"),INDEX($U18:$AB18,1,6),IF(6=COUNTIF($M18:$T18,"&gt;0")+1,$E19,0)))))</x:f>
        <x:v>0</x:v>
      </x:c>
      <x:c r="AA19">
        <x:f>IF($B19="",0,IF($B19="Salida",IF($S19=0,0,INDEX($U18:$AB18,1,$AK19+6)),IF($S19=0,0,IF(7&lt;=COUNTIF($M18:$T18,"&gt;0"),INDEX($U18:$AB18,1,7),IF(7=COUNTIF($M18:$T18,"&gt;0")+1,$E19,0)))))</x:f>
        <x:v>0</x:v>
      </x:c>
      <x:c r="AB19">
        <x:f>IF($B19="",0,IF($B19="Salida",IF($T19=0,0,INDEX($U18:$AB18,1,$AK19+7)),IF($T19=0,0,IF(8&lt;=COUNTIF($M18:$T18,"&gt;0"),INDEX($U18:$AB18,1,8),IF(8=COUNTIF($M18:$T18,"&gt;0")+1,$E19,0)))))</x:f>
        <x:v>0</x:v>
      </x:c>
      <x:c r="AC19">
        <x:f>SUM($M18:$M18)</x:f>
        <x:v>5</x:v>
      </x:c>
      <x:c r="AD19">
        <x:f>SUM($M18:$N18)</x:f>
        <x:v>60</x:v>
      </x:c>
      <x:c r="AE19">
        <x:f>SUM($M18:$O18)</x:f>
        <x:v>60</x:v>
      </x:c>
      <x:c r="AF19">
        <x:f>SUM($M18:$P18)</x:f>
        <x:v>60</x:v>
      </x:c>
      <x:c r="AG19">
        <x:f>SUM($M18:$Q18)</x:f>
        <x:v>60</x:v>
      </x:c>
      <x:c r="AH19">
        <x:f>SUM($M18:$R18)</x:f>
        <x:v>60</x:v>
      </x:c>
      <x:c r="AI19">
        <x:f>SUM($M18:$S18)</x:f>
        <x:v>60</x:v>
      </x:c>
      <x:c r="AJ19">
        <x:f>SUM($M18:$T18)</x:f>
        <x:v>60</x:v>
      </x:c>
      <x:c r="AK19">
        <x:f>IF($B19&lt;&gt;"Salida",0,IF($D19&gt;=AJ19,0,IF(AC19&gt;$D19,1,IF(AD19&gt;$D19,2,IF(AE19&gt;$D19,3,IF(AF19&gt;$D19,4,IF(AG19&gt;$D19,5,IF(AH19&gt;$D19,6,IF(AI19&gt;$D19,7,8)))))))))</x:f>
        <x:v>0</x:v>
      </x:c>
      <x:c r="AL19">
        <x:f>IF($B19&lt;&gt;"Salida",0,MAX(0,MIN($M18,$D19)))</x:f>
        <x:v>0</x:v>
      </x:c>
      <x:c r="AM19">
        <x:f>IF($B19&lt;&gt;"Salida",0,MAX(0,MIN($N18,$D19-$AC19)))</x:f>
        <x:v>0</x:v>
      </x:c>
      <x:c r="AN19">
        <x:f>IF($B19&lt;&gt;"Salida",0,MAX(0,MIN($O18,$D19-$AD19)))</x:f>
        <x:v>0</x:v>
      </x:c>
      <x:c r="AO19">
        <x:f>IF($B19&lt;&gt;"Salida",0,MAX(0,MIN($P18,$D19-$AE19)))</x:f>
        <x:v>0</x:v>
      </x:c>
      <x:c r="AP19">
        <x:f>IF($B19&lt;&gt;"Salida",0,MAX(0,MIN($Q18,$D19-$AF19)))</x:f>
        <x:v>0</x:v>
      </x:c>
      <x:c r="AQ19">
        <x:f>IF($B19&lt;&gt;"Salida",0,MAX(0,MIN($R18,$D19-$AG19)))</x:f>
        <x:v>0</x:v>
      </x:c>
      <x:c r="AR19">
        <x:f>IF($B19&lt;&gt;"Salida",0,MAX(0,MIN($S18,$D19-$AH19)))</x:f>
        <x:v>0</x:v>
      </x:c>
      <x:c r="AS19">
        <x:f>IF($B19&lt;&gt;"Salida",0,MAX(0,MIN($T18,$D19-$AI19)))</x:f>
        <x:v>0</x:v>
      </x:c>
    </x:row>
    <x:row r="20" ht="22" customHeight="1">
      <x:c r="A20" s="10" t="n"/>
      <x:c r="B20" s="11" t="n"/>
      <x:c r="C20" s="12" t="n"/>
      <x:c r="D20" s="13" t="n"/>
      <x:c r="E20" s="14" t="n"/>
      <x:c r="F20" s="15">
        <x:f>IF(OR($B20="Inicial",$B20="Entrada"),$D20*$E20,"")</x:f>
      </x:c>
      <x:c r="G20" s="15">
        <x:f>IF($B20="Salida",SUMPRODUCT($AL20:$AS20,$U19:$AB19),"")</x:f>
      </x:c>
      <x:c r="H20" s="16">
        <x:f>IF($B20="","",IF($B20&lt;&gt;"Salida","",IF($D20&gt;$AJ20,"Revisar: la salida supera el stock disponible",TEXTJOIN(" + ",TRUE,IF($AL20&gt;0,TEXT($AL20,"#,##0")&amp;" u x "&amp;TEXT($U19,"#,##0.00 €"),""),IF($AM20&gt;0,TEXT($AM20,"#,##0")&amp;" u x "&amp;TEXT($V19,"#,##0.00 €"),""),IF($AN20&gt;0,TEXT($AN20,"#,##0")&amp;" u x "&amp;TEXT($W19,"#,##0.00 €"),""),IF($AO20&gt;0,TEXT($AO20,"#,##0")&amp;" u x "&amp;TEXT($X19,"#,##0.00 €"),""),IF($AP20&gt;0,TEXT($AP20,"#,##0")&amp;" u x "&amp;TEXT($Y19,"#,##0.00 €"),""),IF($AQ20&gt;0,TEXT($AQ20,"#,##0")&amp;" u x "&amp;TEXT($Z19,"#,##0.00 €"),""),IF($AR20&gt;0,TEXT($AR20,"#,##0")&amp;" u x "&amp;TEXT($AA19,"#,##0.00 €"),""),IF($AS20&gt;0,TEXT($AS20,"#,##0")&amp;" u x "&amp;TEXT($AB19,"#,##0.00 €"),"")))))</x:f>
      </x:c>
      <x:c r="I20" s="17">
        <x:f>IF($B20="","",SUM($M20:$T20))</x:f>
      </x:c>
      <x:c r="J20" s="15">
        <x:f>IF($B20="","",SUMPRODUCT($M20:$T20,$U20:$AB20))</x:f>
      </x:c>
      <x:c r="K20" s="15">
        <x:f>IF(OR($B20="",$I20=0),"",$J20/$I20)</x:f>
      </x:c>
      <x:c r="L20" s="16">
        <x:f>IF($B20="","",TEXTJOIN(" | ",TRUE,IF($M20&gt;0,TEXT($M20,"#,##0")&amp;" u x "&amp;TEXT($U20,"#,##0.00 €"),""),IF($N20&gt;0,TEXT($N20,"#,##0")&amp;" u x "&amp;TEXT($V20,"#,##0.00 €"),""),IF($O20&gt;0,TEXT($O20,"#,##0")&amp;" u x "&amp;TEXT($W20,"#,##0.00 €"),""),IF($P20&gt;0,TEXT($P20,"#,##0")&amp;" u x "&amp;TEXT($X20,"#,##0.00 €"),""),IF($Q20&gt;0,TEXT($Q20,"#,##0")&amp;" u x "&amp;TEXT($Y20,"#,##0.00 €"),""),IF($R20&gt;0,TEXT($R20,"#,##0")&amp;" u x "&amp;TEXT($Z20,"#,##0.00 €"),""),IF($S20&gt;0,TEXT($S20,"#,##0")&amp;" u x "&amp;TEXT($AA20,"#,##0.00 €"),""),IF($T20&gt;0,TEXT($T20,"#,##0")&amp;" u x "&amp;TEXT($AB20,"#,##0.00 €"),"")))</x:f>
      </x:c>
      <x:c r="M20">
        <x:f>IF($B20="",0,IF($B20="Salida",IF($AK20=0,0,INDEX($AC20:$AJ20,1,$AK20)-$D20),IF(1&lt;=COUNTIF($M19:$T19,"&gt;0"),INDEX($M19:$T19,1,1),IF(1=COUNTIF($M19:$T19,"&gt;0")+1,$D20,0))))</x:f>
        <x:v>0</x:v>
      </x:c>
      <x:c r="N20">
        <x:f>IF($B20="",0,IF($B20="Salida",IF(OR($AK20=0,$AK20+1&gt;8),0,INDEX($M19:$T19,1,$AK20+1)),IF(2&lt;=COUNTIF($M19:$T19,"&gt;0"),INDEX($M19:$T19,1,2),IF(2=COUNTIF($M19:$T19,"&gt;0")+1,$D20,0))))</x:f>
        <x:v>0</x:v>
      </x:c>
      <x:c r="O20">
        <x:f>IF($B20="",0,IF($B20="Salida",IF(OR($AK20=0,$AK20+2&gt;8),0,INDEX($M19:$T19,1,$AK20+2)),IF(3&lt;=COUNTIF($M19:$T19,"&gt;0"),INDEX($M19:$T19,1,3),IF(3=COUNTIF($M19:$T19,"&gt;0")+1,$D20,0))))</x:f>
        <x:v>0</x:v>
      </x:c>
      <x:c r="P20">
        <x:f>IF($B20="",0,IF($B20="Salida",IF(OR($AK20=0,$AK20+3&gt;8),0,INDEX($M19:$T19,1,$AK20+3)),IF(4&lt;=COUNTIF($M19:$T19,"&gt;0"),INDEX($M19:$T19,1,4),IF(4=COUNTIF($M19:$T19,"&gt;0")+1,$D20,0))))</x:f>
        <x:v>0</x:v>
      </x:c>
      <x:c r="Q20">
        <x:f>IF($B20="",0,IF($B20="Salida",IF(OR($AK20=0,$AK20+4&gt;8),0,INDEX($M19:$T19,1,$AK20+4)),IF(5&lt;=COUNTIF($M19:$T19,"&gt;0"),INDEX($M19:$T19,1,5),IF(5=COUNTIF($M19:$T19,"&gt;0")+1,$D20,0))))</x:f>
        <x:v>0</x:v>
      </x:c>
      <x:c r="R20">
        <x:f>IF($B20="",0,IF($B20="Salida",IF(OR($AK20=0,$AK20+5&gt;8),0,INDEX($M19:$T19,1,$AK20+5)),IF(6&lt;=COUNTIF($M19:$T19,"&gt;0"),INDEX($M19:$T19,1,6),IF(6=COUNTIF($M19:$T19,"&gt;0")+1,$D20,0))))</x:f>
        <x:v>0</x:v>
      </x:c>
      <x:c r="S20">
        <x:f>IF($B20="",0,IF($B20="Salida",IF(OR($AK20=0,$AK20+6&gt;8),0,INDEX($M19:$T19,1,$AK20+6)),IF(7&lt;=COUNTIF($M19:$T19,"&gt;0"),INDEX($M19:$T19,1,7),IF(7=COUNTIF($M19:$T19,"&gt;0")+1,$D20,0))))</x:f>
        <x:v>0</x:v>
      </x:c>
      <x:c r="T20">
        <x:f>IF($B20="",0,IF($B20="Salida",IF(OR($AK20=0,$AK20+7&gt;8),0,INDEX($M19:$T19,1,$AK20+7)),IF(8&lt;=COUNTIF($M19:$T19,"&gt;0"),INDEX($M19:$T19,1,8),IF(8=COUNTIF($M19:$T19,"&gt;0")+1,$D20,0))))</x:f>
        <x:v>0</x:v>
      </x:c>
      <x:c r="U20">
        <x:f>IF($B20="",0,IF($B20="Salida",IF($M20=0,0,INDEX($U19:$AB19,1,$AK20)),IF($M20=0,0,IF(1&lt;=COUNTIF($M19:$T19,"&gt;0"),INDEX($U19:$AB19,1,1),IF(1=COUNTIF($M19:$T19,"&gt;0")+1,$E20,0)))))</x:f>
        <x:v>0</x:v>
      </x:c>
      <x:c r="V20">
        <x:f>IF($B20="",0,IF($B20="Salida",IF($N20=0,0,INDEX($U19:$AB19,1,$AK20+1)),IF($N20=0,0,IF(2&lt;=COUNTIF($M19:$T19,"&gt;0"),INDEX($U19:$AB19,1,2),IF(2=COUNTIF($M19:$T19,"&gt;0")+1,$E20,0)))))</x:f>
        <x:v>0</x:v>
      </x:c>
      <x:c r="W20">
        <x:f>IF($B20="",0,IF($B20="Salida",IF($O20=0,0,INDEX($U19:$AB19,1,$AK20+2)),IF($O20=0,0,IF(3&lt;=COUNTIF($M19:$T19,"&gt;0"),INDEX($U19:$AB19,1,3),IF(3=COUNTIF($M19:$T19,"&gt;0")+1,$E20,0)))))</x:f>
        <x:v>0</x:v>
      </x:c>
      <x:c r="X20">
        <x:f>IF($B20="",0,IF($B20="Salida",IF($P20=0,0,INDEX($U19:$AB19,1,$AK20+3)),IF($P20=0,0,IF(4&lt;=COUNTIF($M19:$T19,"&gt;0"),INDEX($U19:$AB19,1,4),IF(4=COUNTIF($M19:$T19,"&gt;0")+1,$E20,0)))))</x:f>
        <x:v>0</x:v>
      </x:c>
      <x:c r="Y20">
        <x:f>IF($B20="",0,IF($B20="Salida",IF($Q20=0,0,INDEX($U19:$AB19,1,$AK20+4)),IF($Q20=0,0,IF(5&lt;=COUNTIF($M19:$T19,"&gt;0"),INDEX($U19:$AB19,1,5),IF(5=COUNTIF($M19:$T19,"&gt;0")+1,$E20,0)))))</x:f>
        <x:v>0</x:v>
      </x:c>
      <x:c r="Z20">
        <x:f>IF($B20="",0,IF($B20="Salida",IF($R20=0,0,INDEX($U19:$AB19,1,$AK20+5)),IF($R20=0,0,IF(6&lt;=COUNTIF($M19:$T19,"&gt;0"),INDEX($U19:$AB19,1,6),IF(6=COUNTIF($M19:$T19,"&gt;0")+1,$E20,0)))))</x:f>
        <x:v>0</x:v>
      </x:c>
      <x:c r="AA20">
        <x:f>IF($B20="",0,IF($B20="Salida",IF($S20=0,0,INDEX($U19:$AB19,1,$AK20+6)),IF($S20=0,0,IF(7&lt;=COUNTIF($M19:$T19,"&gt;0"),INDEX($U19:$AB19,1,7),IF(7=COUNTIF($M19:$T19,"&gt;0")+1,$E20,0)))))</x:f>
        <x:v>0</x:v>
      </x:c>
      <x:c r="AB20">
        <x:f>IF($B20="",0,IF($B20="Salida",IF($T20=0,0,INDEX($U19:$AB19,1,$AK20+7)),IF($T20=0,0,IF(8&lt;=COUNTIF($M19:$T19,"&gt;0"),INDEX($U19:$AB19,1,8),IF(8=COUNTIF($M19:$T19,"&gt;0")+1,$E20,0)))))</x:f>
        <x:v>0</x:v>
      </x:c>
      <x:c r="AC20">
        <x:f>SUM($M19:$M19)</x:f>
        <x:v>0</x:v>
      </x:c>
      <x:c r="AD20">
        <x:f>SUM($M19:$N19)</x:f>
        <x:v>0</x:v>
      </x:c>
      <x:c r="AE20">
        <x:f>SUM($M19:$O19)</x:f>
        <x:v>0</x:v>
      </x:c>
      <x:c r="AF20">
        <x:f>SUM($M19:$P19)</x:f>
        <x:v>0</x:v>
      </x:c>
      <x:c r="AG20">
        <x:f>SUM($M19:$Q19)</x:f>
        <x:v>0</x:v>
      </x:c>
      <x:c r="AH20">
        <x:f>SUM($M19:$R19)</x:f>
        <x:v>0</x:v>
      </x:c>
      <x:c r="AI20">
        <x:f>SUM($M19:$S19)</x:f>
        <x:v>0</x:v>
      </x:c>
      <x:c r="AJ20">
        <x:f>SUM($M19:$T19)</x:f>
        <x:v>0</x:v>
      </x:c>
      <x:c r="AK20">
        <x:f>IF($B20&lt;&gt;"Salida",0,IF($D20&gt;=AJ20,0,IF(AC20&gt;$D20,1,IF(AD20&gt;$D20,2,IF(AE20&gt;$D20,3,IF(AF20&gt;$D20,4,IF(AG20&gt;$D20,5,IF(AH20&gt;$D20,6,IF(AI20&gt;$D20,7,8)))))))))</x:f>
        <x:v>0</x:v>
      </x:c>
      <x:c r="AL20">
        <x:f>IF($B20&lt;&gt;"Salida",0,MAX(0,MIN($M19,$D20)))</x:f>
        <x:v>0</x:v>
      </x:c>
      <x:c r="AM20">
        <x:f>IF($B20&lt;&gt;"Salida",0,MAX(0,MIN($N19,$D20-$AC20)))</x:f>
        <x:v>0</x:v>
      </x:c>
      <x:c r="AN20">
        <x:f>IF($B20&lt;&gt;"Salida",0,MAX(0,MIN($O19,$D20-$AD20)))</x:f>
        <x:v>0</x:v>
      </x:c>
      <x:c r="AO20">
        <x:f>IF($B20&lt;&gt;"Salida",0,MAX(0,MIN($P19,$D20-$AE20)))</x:f>
        <x:v>0</x:v>
      </x:c>
      <x:c r="AP20">
        <x:f>IF($B20&lt;&gt;"Salida",0,MAX(0,MIN($Q19,$D20-$AF20)))</x:f>
        <x:v>0</x:v>
      </x:c>
      <x:c r="AQ20">
        <x:f>IF($B20&lt;&gt;"Salida",0,MAX(0,MIN($R19,$D20-$AG20)))</x:f>
        <x:v>0</x:v>
      </x:c>
      <x:c r="AR20">
        <x:f>IF($B20&lt;&gt;"Salida",0,MAX(0,MIN($S19,$D20-$AH20)))</x:f>
        <x:v>0</x:v>
      </x:c>
      <x:c r="AS20">
        <x:f>IF($B20&lt;&gt;"Salida",0,MAX(0,MIN($T19,$D20-$AI20)))</x:f>
        <x:v>0</x:v>
      </x:c>
    </x:row>
    <x:row r="21" ht="22" customHeight="1">
      <x:c r="A21" s="10" t="n"/>
      <x:c r="B21" s="11" t="n"/>
      <x:c r="C21" s="12" t="n"/>
      <x:c r="D21" s="13" t="n"/>
      <x:c r="E21" s="14" t="n"/>
      <x:c r="F21" s="15">
        <x:f>IF(OR($B21="Inicial",$B21="Entrada"),$D21*$E21,"")</x:f>
      </x:c>
      <x:c r="G21" s="15">
        <x:f>IF($B21="Salida",SUMPRODUCT($AL21:$AS21,$U20:$AB20),"")</x:f>
      </x:c>
      <x:c r="H21" s="16">
        <x:f>IF($B21="","",IF($B21&lt;&gt;"Salida","",IF($D21&gt;$AJ21,"Revisar: la salida supera el stock disponible",TEXTJOIN(" + ",TRUE,IF($AL21&gt;0,TEXT($AL21,"#,##0")&amp;" u x "&amp;TEXT($U20,"#,##0.00 €"),""),IF($AM21&gt;0,TEXT($AM21,"#,##0")&amp;" u x "&amp;TEXT($V20,"#,##0.00 €"),""),IF($AN21&gt;0,TEXT($AN21,"#,##0")&amp;" u x "&amp;TEXT($W20,"#,##0.00 €"),""),IF($AO21&gt;0,TEXT($AO21,"#,##0")&amp;" u x "&amp;TEXT($X20,"#,##0.00 €"),""),IF($AP21&gt;0,TEXT($AP21,"#,##0")&amp;" u x "&amp;TEXT($Y20,"#,##0.00 €"),""),IF($AQ21&gt;0,TEXT($AQ21,"#,##0")&amp;" u x "&amp;TEXT($Z20,"#,##0.00 €"),""),IF($AR21&gt;0,TEXT($AR21,"#,##0")&amp;" u x "&amp;TEXT($AA20,"#,##0.00 €"),""),IF($AS21&gt;0,TEXT($AS21,"#,##0")&amp;" u x "&amp;TEXT($AB20,"#,##0.00 €"),"")))))</x:f>
      </x:c>
      <x:c r="I21" s="17">
        <x:f>IF($B21="","",SUM($M21:$T21))</x:f>
      </x:c>
      <x:c r="J21" s="15">
        <x:f>IF($B21="","",SUMPRODUCT($M21:$T21,$U21:$AB21))</x:f>
      </x:c>
      <x:c r="K21" s="15">
        <x:f>IF(OR($B21="",$I21=0),"",$J21/$I21)</x:f>
      </x:c>
      <x:c r="L21" s="16">
        <x:f>IF($B21="","",TEXTJOIN(" | ",TRUE,IF($M21&gt;0,TEXT($M21,"#,##0")&amp;" u x "&amp;TEXT($U21,"#,##0.00 €"),""),IF($N21&gt;0,TEXT($N21,"#,##0")&amp;" u x "&amp;TEXT($V21,"#,##0.00 €"),""),IF($O21&gt;0,TEXT($O21,"#,##0")&amp;" u x "&amp;TEXT($W21,"#,##0.00 €"),""),IF($P21&gt;0,TEXT($P21,"#,##0")&amp;" u x "&amp;TEXT($X21,"#,##0.00 €"),""),IF($Q21&gt;0,TEXT($Q21,"#,##0")&amp;" u x "&amp;TEXT($Y21,"#,##0.00 €"),""),IF($R21&gt;0,TEXT($R21,"#,##0")&amp;" u x "&amp;TEXT($Z21,"#,##0.00 €"),""),IF($S21&gt;0,TEXT($S21,"#,##0")&amp;" u x "&amp;TEXT($AA21,"#,##0.00 €"),""),IF($T21&gt;0,TEXT($T21,"#,##0")&amp;" u x "&amp;TEXT($AB21,"#,##0.00 €"),"")))</x:f>
      </x:c>
      <x:c r="M21">
        <x:f>IF($B21="",0,IF($B21="Salida",IF($AK21=0,0,INDEX($AC21:$AJ21,1,$AK21)-$D21),IF(1&lt;=COUNTIF($M20:$T20,"&gt;0"),INDEX($M20:$T20,1,1),IF(1=COUNTIF($M20:$T20,"&gt;0")+1,$D21,0))))</x:f>
        <x:v>0</x:v>
      </x:c>
      <x:c r="N21">
        <x:f>IF($B21="",0,IF($B21="Salida",IF(OR($AK21=0,$AK21+1&gt;8),0,INDEX($M20:$T20,1,$AK21+1)),IF(2&lt;=COUNTIF($M20:$T20,"&gt;0"),INDEX($M20:$T20,1,2),IF(2=COUNTIF($M20:$T20,"&gt;0")+1,$D21,0))))</x:f>
        <x:v>0</x:v>
      </x:c>
      <x:c r="O21">
        <x:f>IF($B21="",0,IF($B21="Salida",IF(OR($AK21=0,$AK21+2&gt;8),0,INDEX($M20:$T20,1,$AK21+2)),IF(3&lt;=COUNTIF($M20:$T20,"&gt;0"),INDEX($M20:$T20,1,3),IF(3=COUNTIF($M20:$T20,"&gt;0")+1,$D21,0))))</x:f>
        <x:v>0</x:v>
      </x:c>
      <x:c r="P21">
        <x:f>IF($B21="",0,IF($B21="Salida",IF(OR($AK21=0,$AK21+3&gt;8),0,INDEX($M20:$T20,1,$AK21+3)),IF(4&lt;=COUNTIF($M20:$T20,"&gt;0"),INDEX($M20:$T20,1,4),IF(4=COUNTIF($M20:$T20,"&gt;0")+1,$D21,0))))</x:f>
        <x:v>0</x:v>
      </x:c>
      <x:c r="Q21">
        <x:f>IF($B21="",0,IF($B21="Salida",IF(OR($AK21=0,$AK21+4&gt;8),0,INDEX($M20:$T20,1,$AK21+4)),IF(5&lt;=COUNTIF($M20:$T20,"&gt;0"),INDEX($M20:$T20,1,5),IF(5=COUNTIF($M20:$T20,"&gt;0")+1,$D21,0))))</x:f>
        <x:v>0</x:v>
      </x:c>
      <x:c r="R21">
        <x:f>IF($B21="",0,IF($B21="Salida",IF(OR($AK21=0,$AK21+5&gt;8),0,INDEX($M20:$T20,1,$AK21+5)),IF(6&lt;=COUNTIF($M20:$T20,"&gt;0"),INDEX($M20:$T20,1,6),IF(6=COUNTIF($M20:$T20,"&gt;0")+1,$D21,0))))</x:f>
        <x:v>0</x:v>
      </x:c>
      <x:c r="S21">
        <x:f>IF($B21="",0,IF($B21="Salida",IF(OR($AK21=0,$AK21+6&gt;8),0,INDEX($M20:$T20,1,$AK21+6)),IF(7&lt;=COUNTIF($M20:$T20,"&gt;0"),INDEX($M20:$T20,1,7),IF(7=COUNTIF($M20:$T20,"&gt;0")+1,$D21,0))))</x:f>
        <x:v>0</x:v>
      </x:c>
      <x:c r="T21">
        <x:f>IF($B21="",0,IF($B21="Salida",IF(OR($AK21=0,$AK21+7&gt;8),0,INDEX($M20:$T20,1,$AK21+7)),IF(8&lt;=COUNTIF($M20:$T20,"&gt;0"),INDEX($M20:$T20,1,8),IF(8=COUNTIF($M20:$T20,"&gt;0")+1,$D21,0))))</x:f>
        <x:v>0</x:v>
      </x:c>
      <x:c r="U21">
        <x:f>IF($B21="",0,IF($B21="Salida",IF($M21=0,0,INDEX($U20:$AB20,1,$AK21)),IF($M21=0,0,IF(1&lt;=COUNTIF($M20:$T20,"&gt;0"),INDEX($U20:$AB20,1,1),IF(1=COUNTIF($M20:$T20,"&gt;0")+1,$E21,0)))))</x:f>
        <x:v>0</x:v>
      </x:c>
      <x:c r="V21">
        <x:f>IF($B21="",0,IF($B21="Salida",IF($N21=0,0,INDEX($U20:$AB20,1,$AK21+1)),IF($N21=0,0,IF(2&lt;=COUNTIF($M20:$T20,"&gt;0"),INDEX($U20:$AB20,1,2),IF(2=COUNTIF($M20:$T20,"&gt;0")+1,$E21,0)))))</x:f>
        <x:v>0</x:v>
      </x:c>
      <x:c r="W21">
        <x:f>IF($B21="",0,IF($B21="Salida",IF($O21=0,0,INDEX($U20:$AB20,1,$AK21+2)),IF($O21=0,0,IF(3&lt;=COUNTIF($M20:$T20,"&gt;0"),INDEX($U20:$AB20,1,3),IF(3=COUNTIF($M20:$T20,"&gt;0")+1,$E21,0)))))</x:f>
        <x:v>0</x:v>
      </x:c>
      <x:c r="X21">
        <x:f>IF($B21="",0,IF($B21="Salida",IF($P21=0,0,INDEX($U20:$AB20,1,$AK21+3)),IF($P21=0,0,IF(4&lt;=COUNTIF($M20:$T20,"&gt;0"),INDEX($U20:$AB20,1,4),IF(4=COUNTIF($M20:$T20,"&gt;0")+1,$E21,0)))))</x:f>
        <x:v>0</x:v>
      </x:c>
      <x:c r="Y21">
        <x:f>IF($B21="",0,IF($B21="Salida",IF($Q21=0,0,INDEX($U20:$AB20,1,$AK21+4)),IF($Q21=0,0,IF(5&lt;=COUNTIF($M20:$T20,"&gt;0"),INDEX($U20:$AB20,1,5),IF(5=COUNTIF($M20:$T20,"&gt;0")+1,$E21,0)))))</x:f>
        <x:v>0</x:v>
      </x:c>
      <x:c r="Z21">
        <x:f>IF($B21="",0,IF($B21="Salida",IF($R21=0,0,INDEX($U20:$AB20,1,$AK21+5)),IF($R21=0,0,IF(6&lt;=COUNTIF($M20:$T20,"&gt;0"),INDEX($U20:$AB20,1,6),IF(6=COUNTIF($M20:$T20,"&gt;0")+1,$E21,0)))))</x:f>
        <x:v>0</x:v>
      </x:c>
      <x:c r="AA21">
        <x:f>IF($B21="",0,IF($B21="Salida",IF($S21=0,0,INDEX($U20:$AB20,1,$AK21+6)),IF($S21=0,0,IF(7&lt;=COUNTIF($M20:$T20,"&gt;0"),INDEX($U20:$AB20,1,7),IF(7=COUNTIF($M20:$T20,"&gt;0")+1,$E21,0)))))</x:f>
        <x:v>0</x:v>
      </x:c>
      <x:c r="AB21">
        <x:f>IF($B21="",0,IF($B21="Salida",IF($T21=0,0,INDEX($U20:$AB20,1,$AK21+7)),IF($T21=0,0,IF(8&lt;=COUNTIF($M20:$T20,"&gt;0"),INDEX($U20:$AB20,1,8),IF(8=COUNTIF($M20:$T20,"&gt;0")+1,$E21,0)))))</x:f>
        <x:v>0</x:v>
      </x:c>
      <x:c r="AC21">
        <x:f>SUM($M20:$M20)</x:f>
        <x:v>0</x:v>
      </x:c>
      <x:c r="AD21">
        <x:f>SUM($M20:$N20)</x:f>
        <x:v>0</x:v>
      </x:c>
      <x:c r="AE21">
        <x:f>SUM($M20:$O20)</x:f>
        <x:v>0</x:v>
      </x:c>
      <x:c r="AF21">
        <x:f>SUM($M20:$P20)</x:f>
        <x:v>0</x:v>
      </x:c>
      <x:c r="AG21">
        <x:f>SUM($M20:$Q20)</x:f>
        <x:v>0</x:v>
      </x:c>
      <x:c r="AH21">
        <x:f>SUM($M20:$R20)</x:f>
        <x:v>0</x:v>
      </x:c>
      <x:c r="AI21">
        <x:f>SUM($M20:$S20)</x:f>
        <x:v>0</x:v>
      </x:c>
      <x:c r="AJ21">
        <x:f>SUM($M20:$T20)</x:f>
        <x:v>0</x:v>
      </x:c>
      <x:c r="AK21">
        <x:f>IF($B21&lt;&gt;"Salida",0,IF($D21&gt;=AJ21,0,IF(AC21&gt;$D21,1,IF(AD21&gt;$D21,2,IF(AE21&gt;$D21,3,IF(AF21&gt;$D21,4,IF(AG21&gt;$D21,5,IF(AH21&gt;$D21,6,IF(AI21&gt;$D21,7,8)))))))))</x:f>
        <x:v>0</x:v>
      </x:c>
      <x:c r="AL21">
        <x:f>IF($B21&lt;&gt;"Salida",0,MAX(0,MIN($M20,$D21)))</x:f>
        <x:v>0</x:v>
      </x:c>
      <x:c r="AM21">
        <x:f>IF($B21&lt;&gt;"Salida",0,MAX(0,MIN($N20,$D21-$AC21)))</x:f>
        <x:v>0</x:v>
      </x:c>
      <x:c r="AN21">
        <x:f>IF($B21&lt;&gt;"Salida",0,MAX(0,MIN($O20,$D21-$AD21)))</x:f>
        <x:v>0</x:v>
      </x:c>
      <x:c r="AO21">
        <x:f>IF($B21&lt;&gt;"Salida",0,MAX(0,MIN($P20,$D21-$AE21)))</x:f>
        <x:v>0</x:v>
      </x:c>
      <x:c r="AP21">
        <x:f>IF($B21&lt;&gt;"Salida",0,MAX(0,MIN($Q20,$D21-$AF21)))</x:f>
        <x:v>0</x:v>
      </x:c>
      <x:c r="AQ21">
        <x:f>IF($B21&lt;&gt;"Salida",0,MAX(0,MIN($R20,$D21-$AG21)))</x:f>
        <x:v>0</x:v>
      </x:c>
      <x:c r="AR21">
        <x:f>IF($B21&lt;&gt;"Salida",0,MAX(0,MIN($S20,$D21-$AH21)))</x:f>
        <x:v>0</x:v>
      </x:c>
      <x:c r="AS21">
        <x:f>IF($B21&lt;&gt;"Salida",0,MAX(0,MIN($T20,$D21-$AI21)))</x:f>
        <x:v>0</x:v>
      </x:c>
    </x:row>
    <x:row r="22" ht="22" customHeight="1">
      <x:c r="A22" s="10" t="n"/>
      <x:c r="B22" s="11" t="n"/>
      <x:c r="C22" s="12" t="n"/>
      <x:c r="D22" s="13" t="n"/>
      <x:c r="E22" s="14" t="n"/>
      <x:c r="F22" s="15">
        <x:f>IF(OR($B22="Inicial",$B22="Entrada"),$D22*$E22,"")</x:f>
      </x:c>
      <x:c r="G22" s="15">
        <x:f>IF($B22="Salida",SUMPRODUCT($AL22:$AS22,$U21:$AB21),"")</x:f>
      </x:c>
      <x:c r="H22" s="16">
        <x:f>IF($B22="","",IF($B22&lt;&gt;"Salida","",IF($D22&gt;$AJ22,"Revisar: la salida supera el stock disponible",TEXTJOIN(" + ",TRUE,IF($AL22&gt;0,TEXT($AL22,"#,##0")&amp;" u x "&amp;TEXT($U21,"#,##0.00 €"),""),IF($AM22&gt;0,TEXT($AM22,"#,##0")&amp;" u x "&amp;TEXT($V21,"#,##0.00 €"),""),IF($AN22&gt;0,TEXT($AN22,"#,##0")&amp;" u x "&amp;TEXT($W21,"#,##0.00 €"),""),IF($AO22&gt;0,TEXT($AO22,"#,##0")&amp;" u x "&amp;TEXT($X21,"#,##0.00 €"),""),IF($AP22&gt;0,TEXT($AP22,"#,##0")&amp;" u x "&amp;TEXT($Y21,"#,##0.00 €"),""),IF($AQ22&gt;0,TEXT($AQ22,"#,##0")&amp;" u x "&amp;TEXT($Z21,"#,##0.00 €"),""),IF($AR22&gt;0,TEXT($AR22,"#,##0")&amp;" u x "&amp;TEXT($AA21,"#,##0.00 €"),""),IF($AS22&gt;0,TEXT($AS22,"#,##0")&amp;" u x "&amp;TEXT($AB21,"#,##0.00 €"),"")))))</x:f>
      </x:c>
      <x:c r="I22" s="17">
        <x:f>IF($B22="","",SUM($M22:$T22))</x:f>
      </x:c>
      <x:c r="J22" s="15">
        <x:f>IF($B22="","",SUMPRODUCT($M22:$T22,$U22:$AB22))</x:f>
      </x:c>
      <x:c r="K22" s="15">
        <x:f>IF(OR($B22="",$I22=0),"",$J22/$I22)</x:f>
      </x:c>
      <x:c r="L22" s="16">
        <x:f>IF($B22="","",TEXTJOIN(" | ",TRUE,IF($M22&gt;0,TEXT($M22,"#,##0")&amp;" u x "&amp;TEXT($U22,"#,##0.00 €"),""),IF($N22&gt;0,TEXT($N22,"#,##0")&amp;" u x "&amp;TEXT($V22,"#,##0.00 €"),""),IF($O22&gt;0,TEXT($O22,"#,##0")&amp;" u x "&amp;TEXT($W22,"#,##0.00 €"),""),IF($P22&gt;0,TEXT($P22,"#,##0")&amp;" u x "&amp;TEXT($X22,"#,##0.00 €"),""),IF($Q22&gt;0,TEXT($Q22,"#,##0")&amp;" u x "&amp;TEXT($Y22,"#,##0.00 €"),""),IF($R22&gt;0,TEXT($R22,"#,##0")&amp;" u x "&amp;TEXT($Z22,"#,##0.00 €"),""),IF($S22&gt;0,TEXT($S22,"#,##0")&amp;" u x "&amp;TEXT($AA22,"#,##0.00 €"),""),IF($T22&gt;0,TEXT($T22,"#,##0")&amp;" u x "&amp;TEXT($AB22,"#,##0.00 €"),"")))</x:f>
      </x:c>
      <x:c r="M22">
        <x:f>IF($B22="",0,IF($B22="Salida",IF($AK22=0,0,INDEX($AC22:$AJ22,1,$AK22)-$D22),IF(1&lt;=COUNTIF($M21:$T21,"&gt;0"),INDEX($M21:$T21,1,1),IF(1=COUNTIF($M21:$T21,"&gt;0")+1,$D22,0))))</x:f>
        <x:v>0</x:v>
      </x:c>
      <x:c r="N22">
        <x:f>IF($B22="",0,IF($B22="Salida",IF(OR($AK22=0,$AK22+1&gt;8),0,INDEX($M21:$T21,1,$AK22+1)),IF(2&lt;=COUNTIF($M21:$T21,"&gt;0"),INDEX($M21:$T21,1,2),IF(2=COUNTIF($M21:$T21,"&gt;0")+1,$D22,0))))</x:f>
        <x:v>0</x:v>
      </x:c>
      <x:c r="O22">
        <x:f>IF($B22="",0,IF($B22="Salida",IF(OR($AK22=0,$AK22+2&gt;8),0,INDEX($M21:$T21,1,$AK22+2)),IF(3&lt;=COUNTIF($M21:$T21,"&gt;0"),INDEX($M21:$T21,1,3),IF(3=COUNTIF($M21:$T21,"&gt;0")+1,$D22,0))))</x:f>
        <x:v>0</x:v>
      </x:c>
      <x:c r="P22">
        <x:f>IF($B22="",0,IF($B22="Salida",IF(OR($AK22=0,$AK22+3&gt;8),0,INDEX($M21:$T21,1,$AK22+3)),IF(4&lt;=COUNTIF($M21:$T21,"&gt;0"),INDEX($M21:$T21,1,4),IF(4=COUNTIF($M21:$T21,"&gt;0")+1,$D22,0))))</x:f>
        <x:v>0</x:v>
      </x:c>
      <x:c r="Q22">
        <x:f>IF($B22="",0,IF($B22="Salida",IF(OR($AK22=0,$AK22+4&gt;8),0,INDEX($M21:$T21,1,$AK22+4)),IF(5&lt;=COUNTIF($M21:$T21,"&gt;0"),INDEX($M21:$T21,1,5),IF(5=COUNTIF($M21:$T21,"&gt;0")+1,$D22,0))))</x:f>
        <x:v>0</x:v>
      </x:c>
      <x:c r="R22">
        <x:f>IF($B22="",0,IF($B22="Salida",IF(OR($AK22=0,$AK22+5&gt;8),0,INDEX($M21:$T21,1,$AK22+5)),IF(6&lt;=COUNTIF($M21:$T21,"&gt;0"),INDEX($M21:$T21,1,6),IF(6=COUNTIF($M21:$T21,"&gt;0")+1,$D22,0))))</x:f>
        <x:v>0</x:v>
      </x:c>
      <x:c r="S22">
        <x:f>IF($B22="",0,IF($B22="Salida",IF(OR($AK22=0,$AK22+6&gt;8),0,INDEX($M21:$T21,1,$AK22+6)),IF(7&lt;=COUNTIF($M21:$T21,"&gt;0"),INDEX($M21:$T21,1,7),IF(7=COUNTIF($M21:$T21,"&gt;0")+1,$D22,0))))</x:f>
        <x:v>0</x:v>
      </x:c>
      <x:c r="T22">
        <x:f>IF($B22="",0,IF($B22="Salida",IF(OR($AK22=0,$AK22+7&gt;8),0,INDEX($M21:$T21,1,$AK22+7)),IF(8&lt;=COUNTIF($M21:$T21,"&gt;0"),INDEX($M21:$T21,1,8),IF(8=COUNTIF($M21:$T21,"&gt;0")+1,$D22,0))))</x:f>
        <x:v>0</x:v>
      </x:c>
      <x:c r="U22">
        <x:f>IF($B22="",0,IF($B22="Salida",IF($M22=0,0,INDEX($U21:$AB21,1,$AK22)),IF($M22=0,0,IF(1&lt;=COUNTIF($M21:$T21,"&gt;0"),INDEX($U21:$AB21,1,1),IF(1=COUNTIF($M21:$T21,"&gt;0")+1,$E22,0)))))</x:f>
        <x:v>0</x:v>
      </x:c>
      <x:c r="V22">
        <x:f>IF($B22="",0,IF($B22="Salida",IF($N22=0,0,INDEX($U21:$AB21,1,$AK22+1)),IF($N22=0,0,IF(2&lt;=COUNTIF($M21:$T21,"&gt;0"),INDEX($U21:$AB21,1,2),IF(2=COUNTIF($M21:$T21,"&gt;0")+1,$E22,0)))))</x:f>
        <x:v>0</x:v>
      </x:c>
      <x:c r="W22">
        <x:f>IF($B22="",0,IF($B22="Salida",IF($O22=0,0,INDEX($U21:$AB21,1,$AK22+2)),IF($O22=0,0,IF(3&lt;=COUNTIF($M21:$T21,"&gt;0"),INDEX($U21:$AB21,1,3),IF(3=COUNTIF($M21:$T21,"&gt;0")+1,$E22,0)))))</x:f>
        <x:v>0</x:v>
      </x:c>
      <x:c r="X22">
        <x:f>IF($B22="",0,IF($B22="Salida",IF($P22=0,0,INDEX($U21:$AB21,1,$AK22+3)),IF($P22=0,0,IF(4&lt;=COUNTIF($M21:$T21,"&gt;0"),INDEX($U21:$AB21,1,4),IF(4=COUNTIF($M21:$T21,"&gt;0")+1,$E22,0)))))</x:f>
        <x:v>0</x:v>
      </x:c>
      <x:c r="Y22">
        <x:f>IF($B22="",0,IF($B22="Salida",IF($Q22=0,0,INDEX($U21:$AB21,1,$AK22+4)),IF($Q22=0,0,IF(5&lt;=COUNTIF($M21:$T21,"&gt;0"),INDEX($U21:$AB21,1,5),IF(5=COUNTIF($M21:$T21,"&gt;0")+1,$E22,0)))))</x:f>
        <x:v>0</x:v>
      </x:c>
      <x:c r="Z22">
        <x:f>IF($B22="",0,IF($B22="Salida",IF($R22=0,0,INDEX($U21:$AB21,1,$AK22+5)),IF($R22=0,0,IF(6&lt;=COUNTIF($M21:$T21,"&gt;0"),INDEX($U21:$AB21,1,6),IF(6=COUNTIF($M21:$T21,"&gt;0")+1,$E22,0)))))</x:f>
        <x:v>0</x:v>
      </x:c>
      <x:c r="AA22">
        <x:f>IF($B22="",0,IF($B22="Salida",IF($S22=0,0,INDEX($U21:$AB21,1,$AK22+6)),IF($S22=0,0,IF(7&lt;=COUNTIF($M21:$T21,"&gt;0"),INDEX($U21:$AB21,1,7),IF(7=COUNTIF($M21:$T21,"&gt;0")+1,$E22,0)))))</x:f>
        <x:v>0</x:v>
      </x:c>
      <x:c r="AB22">
        <x:f>IF($B22="",0,IF($B22="Salida",IF($T22=0,0,INDEX($U21:$AB21,1,$AK22+7)),IF($T22=0,0,IF(8&lt;=COUNTIF($M21:$T21,"&gt;0"),INDEX($U21:$AB21,1,8),IF(8=COUNTIF($M21:$T21,"&gt;0")+1,$E22,0)))))</x:f>
        <x:v>0</x:v>
      </x:c>
      <x:c r="AC22">
        <x:f>SUM($M21:$M21)</x:f>
        <x:v>0</x:v>
      </x:c>
      <x:c r="AD22">
        <x:f>SUM($M21:$N21)</x:f>
        <x:v>0</x:v>
      </x:c>
      <x:c r="AE22">
        <x:f>SUM($M21:$O21)</x:f>
        <x:v>0</x:v>
      </x:c>
      <x:c r="AF22">
        <x:f>SUM($M21:$P21)</x:f>
        <x:v>0</x:v>
      </x:c>
      <x:c r="AG22">
        <x:f>SUM($M21:$Q21)</x:f>
        <x:v>0</x:v>
      </x:c>
      <x:c r="AH22">
        <x:f>SUM($M21:$R21)</x:f>
        <x:v>0</x:v>
      </x:c>
      <x:c r="AI22">
        <x:f>SUM($M21:$S21)</x:f>
        <x:v>0</x:v>
      </x:c>
      <x:c r="AJ22">
        <x:f>SUM($M21:$T21)</x:f>
        <x:v>0</x:v>
      </x:c>
      <x:c r="AK22">
        <x:f>IF($B22&lt;&gt;"Salida",0,IF($D22&gt;=AJ22,0,IF(AC22&gt;$D22,1,IF(AD22&gt;$D22,2,IF(AE22&gt;$D22,3,IF(AF22&gt;$D22,4,IF(AG22&gt;$D22,5,IF(AH22&gt;$D22,6,IF(AI22&gt;$D22,7,8)))))))))</x:f>
        <x:v>0</x:v>
      </x:c>
      <x:c r="AL22">
        <x:f>IF($B22&lt;&gt;"Salida",0,MAX(0,MIN($M21,$D22)))</x:f>
        <x:v>0</x:v>
      </x:c>
      <x:c r="AM22">
        <x:f>IF($B22&lt;&gt;"Salida",0,MAX(0,MIN($N21,$D22-$AC22)))</x:f>
        <x:v>0</x:v>
      </x:c>
      <x:c r="AN22">
        <x:f>IF($B22&lt;&gt;"Salida",0,MAX(0,MIN($O21,$D22-$AD22)))</x:f>
        <x:v>0</x:v>
      </x:c>
      <x:c r="AO22">
        <x:f>IF($B22&lt;&gt;"Salida",0,MAX(0,MIN($P21,$D22-$AE22)))</x:f>
        <x:v>0</x:v>
      </x:c>
      <x:c r="AP22">
        <x:f>IF($B22&lt;&gt;"Salida",0,MAX(0,MIN($Q21,$D22-$AF22)))</x:f>
        <x:v>0</x:v>
      </x:c>
      <x:c r="AQ22">
        <x:f>IF($B22&lt;&gt;"Salida",0,MAX(0,MIN($R21,$D22-$AG22)))</x:f>
        <x:v>0</x:v>
      </x:c>
      <x:c r="AR22">
        <x:f>IF($B22&lt;&gt;"Salida",0,MAX(0,MIN($S21,$D22-$AH22)))</x:f>
        <x:v>0</x:v>
      </x:c>
      <x:c r="AS22">
        <x:f>IF($B22&lt;&gt;"Salida",0,MAX(0,MIN($T21,$D22-$AI22)))</x:f>
        <x:v>0</x:v>
      </x:c>
    </x:row>
    <x:row r="23" ht="22" customHeight="1">
      <x:c r="A23" s="10" t="n"/>
      <x:c r="B23" s="11" t="n"/>
      <x:c r="C23" s="12" t="n"/>
      <x:c r="D23" s="13" t="n"/>
      <x:c r="E23" s="14" t="n"/>
      <x:c r="F23" s="15">
        <x:f>IF(OR($B23="Inicial",$B23="Entrada"),$D23*$E23,"")</x:f>
      </x:c>
      <x:c r="G23" s="15">
        <x:f>IF($B23="Salida",SUMPRODUCT($AL23:$AS23,$U22:$AB22),"")</x:f>
      </x:c>
      <x:c r="H23" s="16">
        <x:f>IF($B23="","",IF($B23&lt;&gt;"Salida","",IF($D23&gt;$AJ23,"Revisar: la salida supera el stock disponible",TEXTJOIN(" + ",TRUE,IF($AL23&gt;0,TEXT($AL23,"#,##0")&amp;" u x "&amp;TEXT($U22,"#,##0.00 €"),""),IF($AM23&gt;0,TEXT($AM23,"#,##0")&amp;" u x "&amp;TEXT($V22,"#,##0.00 €"),""),IF($AN23&gt;0,TEXT($AN23,"#,##0")&amp;" u x "&amp;TEXT($W22,"#,##0.00 €"),""),IF($AO23&gt;0,TEXT($AO23,"#,##0")&amp;" u x "&amp;TEXT($X22,"#,##0.00 €"),""),IF($AP23&gt;0,TEXT($AP23,"#,##0")&amp;" u x "&amp;TEXT($Y22,"#,##0.00 €"),""),IF($AQ23&gt;0,TEXT($AQ23,"#,##0")&amp;" u x "&amp;TEXT($Z22,"#,##0.00 €"),""),IF($AR23&gt;0,TEXT($AR23,"#,##0")&amp;" u x "&amp;TEXT($AA22,"#,##0.00 €"),""),IF($AS23&gt;0,TEXT($AS23,"#,##0")&amp;" u x "&amp;TEXT($AB22,"#,##0.00 €"),"")))))</x:f>
      </x:c>
      <x:c r="I23" s="17">
        <x:f>IF($B23="","",SUM($M23:$T23))</x:f>
      </x:c>
      <x:c r="J23" s="15">
        <x:f>IF($B23="","",SUMPRODUCT($M23:$T23,$U23:$AB23))</x:f>
      </x:c>
      <x:c r="K23" s="15">
        <x:f>IF(OR($B23="",$I23=0),"",$J23/$I23)</x:f>
      </x:c>
      <x:c r="L23" s="16">
        <x:f>IF($B23="","",TEXTJOIN(" | ",TRUE,IF($M23&gt;0,TEXT($M23,"#,##0")&amp;" u x "&amp;TEXT($U23,"#,##0.00 €"),""),IF($N23&gt;0,TEXT($N23,"#,##0")&amp;" u x "&amp;TEXT($V23,"#,##0.00 €"),""),IF($O23&gt;0,TEXT($O23,"#,##0")&amp;" u x "&amp;TEXT($W23,"#,##0.00 €"),""),IF($P23&gt;0,TEXT($P23,"#,##0")&amp;" u x "&amp;TEXT($X23,"#,##0.00 €"),""),IF($Q23&gt;0,TEXT($Q23,"#,##0")&amp;" u x "&amp;TEXT($Y23,"#,##0.00 €"),""),IF($R23&gt;0,TEXT($R23,"#,##0")&amp;" u x "&amp;TEXT($Z23,"#,##0.00 €"),""),IF($S23&gt;0,TEXT($S23,"#,##0")&amp;" u x "&amp;TEXT($AA23,"#,##0.00 €"),""),IF($T23&gt;0,TEXT($T23,"#,##0")&amp;" u x "&amp;TEXT($AB23,"#,##0.00 €"),"")))</x:f>
      </x:c>
      <x:c r="M23">
        <x:f>IF($B23="",0,IF($B23="Salida",IF($AK23=0,0,INDEX($AC23:$AJ23,1,$AK23)-$D23),IF(1&lt;=COUNTIF($M22:$T22,"&gt;0"),INDEX($M22:$T22,1,1),IF(1=COUNTIF($M22:$T22,"&gt;0")+1,$D23,0))))</x:f>
        <x:v>0</x:v>
      </x:c>
      <x:c r="N23">
        <x:f>IF($B23="",0,IF($B23="Salida",IF(OR($AK23=0,$AK23+1&gt;8),0,INDEX($M22:$T22,1,$AK23+1)),IF(2&lt;=COUNTIF($M22:$T22,"&gt;0"),INDEX($M22:$T22,1,2),IF(2=COUNTIF($M22:$T22,"&gt;0")+1,$D23,0))))</x:f>
        <x:v>0</x:v>
      </x:c>
      <x:c r="O23">
        <x:f>IF($B23="",0,IF($B23="Salida",IF(OR($AK23=0,$AK23+2&gt;8),0,INDEX($M22:$T22,1,$AK23+2)),IF(3&lt;=COUNTIF($M22:$T22,"&gt;0"),INDEX($M22:$T22,1,3),IF(3=COUNTIF($M22:$T22,"&gt;0")+1,$D23,0))))</x:f>
        <x:v>0</x:v>
      </x:c>
      <x:c r="P23">
        <x:f>IF($B23="",0,IF($B23="Salida",IF(OR($AK23=0,$AK23+3&gt;8),0,INDEX($M22:$T22,1,$AK23+3)),IF(4&lt;=COUNTIF($M22:$T22,"&gt;0"),INDEX($M22:$T22,1,4),IF(4=COUNTIF($M22:$T22,"&gt;0")+1,$D23,0))))</x:f>
        <x:v>0</x:v>
      </x:c>
      <x:c r="Q23">
        <x:f>IF($B23="",0,IF($B23="Salida",IF(OR($AK23=0,$AK23+4&gt;8),0,INDEX($M22:$T22,1,$AK23+4)),IF(5&lt;=COUNTIF($M22:$T22,"&gt;0"),INDEX($M22:$T22,1,5),IF(5=COUNTIF($M22:$T22,"&gt;0")+1,$D23,0))))</x:f>
        <x:v>0</x:v>
      </x:c>
      <x:c r="R23">
        <x:f>IF($B23="",0,IF($B23="Salida",IF(OR($AK23=0,$AK23+5&gt;8),0,INDEX($M22:$T22,1,$AK23+5)),IF(6&lt;=COUNTIF($M22:$T22,"&gt;0"),INDEX($M22:$T22,1,6),IF(6=COUNTIF($M22:$T22,"&gt;0")+1,$D23,0))))</x:f>
        <x:v>0</x:v>
      </x:c>
      <x:c r="S23">
        <x:f>IF($B23="",0,IF($B23="Salida",IF(OR($AK23=0,$AK23+6&gt;8),0,INDEX($M22:$T22,1,$AK23+6)),IF(7&lt;=COUNTIF($M22:$T22,"&gt;0"),INDEX($M22:$T22,1,7),IF(7=COUNTIF($M22:$T22,"&gt;0")+1,$D23,0))))</x:f>
        <x:v>0</x:v>
      </x:c>
      <x:c r="T23">
        <x:f>IF($B23="",0,IF($B23="Salida",IF(OR($AK23=0,$AK23+7&gt;8),0,INDEX($M22:$T22,1,$AK23+7)),IF(8&lt;=COUNTIF($M22:$T22,"&gt;0"),INDEX($M22:$T22,1,8),IF(8=COUNTIF($M22:$T22,"&gt;0")+1,$D23,0))))</x:f>
        <x:v>0</x:v>
      </x:c>
      <x:c r="U23">
        <x:f>IF($B23="",0,IF($B23="Salida",IF($M23=0,0,INDEX($U22:$AB22,1,$AK23)),IF($M23=0,0,IF(1&lt;=COUNTIF($M22:$T22,"&gt;0"),INDEX($U22:$AB22,1,1),IF(1=COUNTIF($M22:$T22,"&gt;0")+1,$E23,0)))))</x:f>
        <x:v>0</x:v>
      </x:c>
      <x:c r="V23">
        <x:f>IF($B23="",0,IF($B23="Salida",IF($N23=0,0,INDEX($U22:$AB22,1,$AK23+1)),IF($N23=0,0,IF(2&lt;=COUNTIF($M22:$T22,"&gt;0"),INDEX($U22:$AB22,1,2),IF(2=COUNTIF($M22:$T22,"&gt;0")+1,$E23,0)))))</x:f>
        <x:v>0</x:v>
      </x:c>
      <x:c r="W23">
        <x:f>IF($B23="",0,IF($B23="Salida",IF($O23=0,0,INDEX($U22:$AB22,1,$AK23+2)),IF($O23=0,0,IF(3&lt;=COUNTIF($M22:$T22,"&gt;0"),INDEX($U22:$AB22,1,3),IF(3=COUNTIF($M22:$T22,"&gt;0")+1,$E23,0)))))</x:f>
        <x:v>0</x:v>
      </x:c>
      <x:c r="X23">
        <x:f>IF($B23="",0,IF($B23="Salida",IF($P23=0,0,INDEX($U22:$AB22,1,$AK23+3)),IF($P23=0,0,IF(4&lt;=COUNTIF($M22:$T22,"&gt;0"),INDEX($U22:$AB22,1,4),IF(4=COUNTIF($M22:$T22,"&gt;0")+1,$E23,0)))))</x:f>
        <x:v>0</x:v>
      </x:c>
      <x:c r="Y23">
        <x:f>IF($B23="",0,IF($B23="Salida",IF($Q23=0,0,INDEX($U22:$AB22,1,$AK23+4)),IF($Q23=0,0,IF(5&lt;=COUNTIF($M22:$T22,"&gt;0"),INDEX($U22:$AB22,1,5),IF(5=COUNTIF($M22:$T22,"&gt;0")+1,$E23,0)))))</x:f>
        <x:v>0</x:v>
      </x:c>
      <x:c r="Z23">
        <x:f>IF($B23="",0,IF($B23="Salida",IF($R23=0,0,INDEX($U22:$AB22,1,$AK23+5)),IF($R23=0,0,IF(6&lt;=COUNTIF($M22:$T22,"&gt;0"),INDEX($U22:$AB22,1,6),IF(6=COUNTIF($M22:$T22,"&gt;0")+1,$E23,0)))))</x:f>
        <x:v>0</x:v>
      </x:c>
      <x:c r="AA23">
        <x:f>IF($B23="",0,IF($B23="Salida",IF($S23=0,0,INDEX($U22:$AB22,1,$AK23+6)),IF($S23=0,0,IF(7&lt;=COUNTIF($M22:$T22,"&gt;0"),INDEX($U22:$AB22,1,7),IF(7=COUNTIF($M22:$T22,"&gt;0")+1,$E23,0)))))</x:f>
        <x:v>0</x:v>
      </x:c>
      <x:c r="AB23">
        <x:f>IF($B23="",0,IF($B23="Salida",IF($T23=0,0,INDEX($U22:$AB22,1,$AK23+7)),IF($T23=0,0,IF(8&lt;=COUNTIF($M22:$T22,"&gt;0"),INDEX($U22:$AB22,1,8),IF(8=COUNTIF($M22:$T22,"&gt;0")+1,$E23,0)))))</x:f>
        <x:v>0</x:v>
      </x:c>
      <x:c r="AC23">
        <x:f>SUM($M22:$M22)</x:f>
        <x:v>0</x:v>
      </x:c>
      <x:c r="AD23">
        <x:f>SUM($M22:$N22)</x:f>
        <x:v>0</x:v>
      </x:c>
      <x:c r="AE23">
        <x:f>SUM($M22:$O22)</x:f>
        <x:v>0</x:v>
      </x:c>
      <x:c r="AF23">
        <x:f>SUM($M22:$P22)</x:f>
        <x:v>0</x:v>
      </x:c>
      <x:c r="AG23">
        <x:f>SUM($M22:$Q22)</x:f>
        <x:v>0</x:v>
      </x:c>
      <x:c r="AH23">
        <x:f>SUM($M22:$R22)</x:f>
        <x:v>0</x:v>
      </x:c>
      <x:c r="AI23">
        <x:f>SUM($M22:$S22)</x:f>
        <x:v>0</x:v>
      </x:c>
      <x:c r="AJ23">
        <x:f>SUM($M22:$T22)</x:f>
        <x:v>0</x:v>
      </x:c>
      <x:c r="AK23">
        <x:f>IF($B23&lt;&gt;"Salida",0,IF($D23&gt;=AJ23,0,IF(AC23&gt;$D23,1,IF(AD23&gt;$D23,2,IF(AE23&gt;$D23,3,IF(AF23&gt;$D23,4,IF(AG23&gt;$D23,5,IF(AH23&gt;$D23,6,IF(AI23&gt;$D23,7,8)))))))))</x:f>
        <x:v>0</x:v>
      </x:c>
      <x:c r="AL23">
        <x:f>IF($B23&lt;&gt;"Salida",0,MAX(0,MIN($M22,$D23)))</x:f>
        <x:v>0</x:v>
      </x:c>
      <x:c r="AM23">
        <x:f>IF($B23&lt;&gt;"Salida",0,MAX(0,MIN($N22,$D23-$AC23)))</x:f>
        <x:v>0</x:v>
      </x:c>
      <x:c r="AN23">
        <x:f>IF($B23&lt;&gt;"Salida",0,MAX(0,MIN($O22,$D23-$AD23)))</x:f>
        <x:v>0</x:v>
      </x:c>
      <x:c r="AO23">
        <x:f>IF($B23&lt;&gt;"Salida",0,MAX(0,MIN($P22,$D23-$AE23)))</x:f>
        <x:v>0</x:v>
      </x:c>
      <x:c r="AP23">
        <x:f>IF($B23&lt;&gt;"Salida",0,MAX(0,MIN($Q22,$D23-$AF23)))</x:f>
        <x:v>0</x:v>
      </x:c>
      <x:c r="AQ23">
        <x:f>IF($B23&lt;&gt;"Salida",0,MAX(0,MIN($R22,$D23-$AG23)))</x:f>
        <x:v>0</x:v>
      </x:c>
      <x:c r="AR23">
        <x:f>IF($B23&lt;&gt;"Salida",0,MAX(0,MIN($S22,$D23-$AH23)))</x:f>
        <x:v>0</x:v>
      </x:c>
      <x:c r="AS23">
        <x:f>IF($B23&lt;&gt;"Salida",0,MAX(0,MIN($T22,$D23-$AI23)))</x:f>
        <x:v>0</x:v>
      </x:c>
    </x:row>
    <x:row r="24" ht="22" customHeight="1">
      <x:c r="A24" s="10" t="n"/>
      <x:c r="B24" s="11" t="n"/>
      <x:c r="C24" s="12" t="n"/>
      <x:c r="D24" s="13" t="n"/>
      <x:c r="E24" s="14" t="n"/>
      <x:c r="F24" s="15">
        <x:f>IF(OR($B24="Inicial",$B24="Entrada"),$D24*$E24,"")</x:f>
      </x:c>
      <x:c r="G24" s="15">
        <x:f>IF($B24="Salida",SUMPRODUCT($AL24:$AS24,$U23:$AB23),"")</x:f>
      </x:c>
      <x:c r="H24" s="16">
        <x:f>IF($B24="","",IF($B24&lt;&gt;"Salida","",IF($D24&gt;$AJ24,"Revisar: la salida supera el stock disponible",TEXTJOIN(" + ",TRUE,IF($AL24&gt;0,TEXT($AL24,"#,##0")&amp;" u x "&amp;TEXT($U23,"#,##0.00 €"),""),IF($AM24&gt;0,TEXT($AM24,"#,##0")&amp;" u x "&amp;TEXT($V23,"#,##0.00 €"),""),IF($AN24&gt;0,TEXT($AN24,"#,##0")&amp;" u x "&amp;TEXT($W23,"#,##0.00 €"),""),IF($AO24&gt;0,TEXT($AO24,"#,##0")&amp;" u x "&amp;TEXT($X23,"#,##0.00 €"),""),IF($AP24&gt;0,TEXT($AP24,"#,##0")&amp;" u x "&amp;TEXT($Y23,"#,##0.00 €"),""),IF($AQ24&gt;0,TEXT($AQ24,"#,##0")&amp;" u x "&amp;TEXT($Z23,"#,##0.00 €"),""),IF($AR24&gt;0,TEXT($AR24,"#,##0")&amp;" u x "&amp;TEXT($AA23,"#,##0.00 €"),""),IF($AS24&gt;0,TEXT($AS24,"#,##0")&amp;" u x "&amp;TEXT($AB23,"#,##0.00 €"),"")))))</x:f>
      </x:c>
      <x:c r="I24" s="17">
        <x:f>IF($B24="","",SUM($M24:$T24))</x:f>
      </x:c>
      <x:c r="J24" s="15">
        <x:f>IF($B24="","",SUMPRODUCT($M24:$T24,$U24:$AB24))</x:f>
      </x:c>
      <x:c r="K24" s="15">
        <x:f>IF(OR($B24="",$I24=0),"",$J24/$I24)</x:f>
      </x:c>
      <x:c r="L24" s="16">
        <x:f>IF($B24="","",TEXTJOIN(" | ",TRUE,IF($M24&gt;0,TEXT($M24,"#,##0")&amp;" u x "&amp;TEXT($U24,"#,##0.00 €"),""),IF($N24&gt;0,TEXT($N24,"#,##0")&amp;" u x "&amp;TEXT($V24,"#,##0.00 €"),""),IF($O24&gt;0,TEXT($O24,"#,##0")&amp;" u x "&amp;TEXT($W24,"#,##0.00 €"),""),IF($P24&gt;0,TEXT($P24,"#,##0")&amp;" u x "&amp;TEXT($X24,"#,##0.00 €"),""),IF($Q24&gt;0,TEXT($Q24,"#,##0")&amp;" u x "&amp;TEXT($Y24,"#,##0.00 €"),""),IF($R24&gt;0,TEXT($R24,"#,##0")&amp;" u x "&amp;TEXT($Z24,"#,##0.00 €"),""),IF($S24&gt;0,TEXT($S24,"#,##0")&amp;" u x "&amp;TEXT($AA24,"#,##0.00 €"),""),IF($T24&gt;0,TEXT($T24,"#,##0")&amp;" u x "&amp;TEXT($AB24,"#,##0.00 €"),"")))</x:f>
      </x:c>
      <x:c r="M24">
        <x:f>IF($B24="",0,IF($B24="Salida",IF($AK24=0,0,INDEX($AC24:$AJ24,1,$AK24)-$D24),IF(1&lt;=COUNTIF($M23:$T23,"&gt;0"),INDEX($M23:$T23,1,1),IF(1=COUNTIF($M23:$T23,"&gt;0")+1,$D24,0))))</x:f>
        <x:v>0</x:v>
      </x:c>
      <x:c r="N24">
        <x:f>IF($B24="",0,IF($B24="Salida",IF(OR($AK24=0,$AK24+1&gt;8),0,INDEX($M23:$T23,1,$AK24+1)),IF(2&lt;=COUNTIF($M23:$T23,"&gt;0"),INDEX($M23:$T23,1,2),IF(2=COUNTIF($M23:$T23,"&gt;0")+1,$D24,0))))</x:f>
        <x:v>0</x:v>
      </x:c>
      <x:c r="O24">
        <x:f>IF($B24="",0,IF($B24="Salida",IF(OR($AK24=0,$AK24+2&gt;8),0,INDEX($M23:$T23,1,$AK24+2)),IF(3&lt;=COUNTIF($M23:$T23,"&gt;0"),INDEX($M23:$T23,1,3),IF(3=COUNTIF($M23:$T23,"&gt;0")+1,$D24,0))))</x:f>
        <x:v>0</x:v>
      </x:c>
      <x:c r="P24">
        <x:f>IF($B24="",0,IF($B24="Salida",IF(OR($AK24=0,$AK24+3&gt;8),0,INDEX($M23:$T23,1,$AK24+3)),IF(4&lt;=COUNTIF($M23:$T23,"&gt;0"),INDEX($M23:$T23,1,4),IF(4=COUNTIF($M23:$T23,"&gt;0")+1,$D24,0))))</x:f>
        <x:v>0</x:v>
      </x:c>
      <x:c r="Q24">
        <x:f>IF($B24="",0,IF($B24="Salida",IF(OR($AK24=0,$AK24+4&gt;8),0,INDEX($M23:$T23,1,$AK24+4)),IF(5&lt;=COUNTIF($M23:$T23,"&gt;0"),INDEX($M23:$T23,1,5),IF(5=COUNTIF($M23:$T23,"&gt;0")+1,$D24,0))))</x:f>
        <x:v>0</x:v>
      </x:c>
      <x:c r="R24">
        <x:f>IF($B24="",0,IF($B24="Salida",IF(OR($AK24=0,$AK24+5&gt;8),0,INDEX($M23:$T23,1,$AK24+5)),IF(6&lt;=COUNTIF($M23:$T23,"&gt;0"),INDEX($M23:$T23,1,6),IF(6=COUNTIF($M23:$T23,"&gt;0")+1,$D24,0))))</x:f>
        <x:v>0</x:v>
      </x:c>
      <x:c r="S24">
        <x:f>IF($B24="",0,IF($B24="Salida",IF(OR($AK24=0,$AK24+6&gt;8),0,INDEX($M23:$T23,1,$AK24+6)),IF(7&lt;=COUNTIF($M23:$T23,"&gt;0"),INDEX($M23:$T23,1,7),IF(7=COUNTIF($M23:$T23,"&gt;0")+1,$D24,0))))</x:f>
        <x:v>0</x:v>
      </x:c>
      <x:c r="T24">
        <x:f>IF($B24="",0,IF($B24="Salida",IF(OR($AK24=0,$AK24+7&gt;8),0,INDEX($M23:$T23,1,$AK24+7)),IF(8&lt;=COUNTIF($M23:$T23,"&gt;0"),INDEX($M23:$T23,1,8),IF(8=COUNTIF($M23:$T23,"&gt;0")+1,$D24,0))))</x:f>
        <x:v>0</x:v>
      </x:c>
      <x:c r="U24">
        <x:f>IF($B24="",0,IF($B24="Salida",IF($M24=0,0,INDEX($U23:$AB23,1,$AK24)),IF($M24=0,0,IF(1&lt;=COUNTIF($M23:$T23,"&gt;0"),INDEX($U23:$AB23,1,1),IF(1=COUNTIF($M23:$T23,"&gt;0")+1,$E24,0)))))</x:f>
        <x:v>0</x:v>
      </x:c>
      <x:c r="V24">
        <x:f>IF($B24="",0,IF($B24="Salida",IF($N24=0,0,INDEX($U23:$AB23,1,$AK24+1)),IF($N24=0,0,IF(2&lt;=COUNTIF($M23:$T23,"&gt;0"),INDEX($U23:$AB23,1,2),IF(2=COUNTIF($M23:$T23,"&gt;0")+1,$E24,0)))))</x:f>
        <x:v>0</x:v>
      </x:c>
      <x:c r="W24">
        <x:f>IF($B24="",0,IF($B24="Salida",IF($O24=0,0,INDEX($U23:$AB23,1,$AK24+2)),IF($O24=0,0,IF(3&lt;=COUNTIF($M23:$T23,"&gt;0"),INDEX($U23:$AB23,1,3),IF(3=COUNTIF($M23:$T23,"&gt;0")+1,$E24,0)))))</x:f>
        <x:v>0</x:v>
      </x:c>
      <x:c r="X24">
        <x:f>IF($B24="",0,IF($B24="Salida",IF($P24=0,0,INDEX($U23:$AB23,1,$AK24+3)),IF($P24=0,0,IF(4&lt;=COUNTIF($M23:$T23,"&gt;0"),INDEX($U23:$AB23,1,4),IF(4=COUNTIF($M23:$T23,"&gt;0")+1,$E24,0)))))</x:f>
        <x:v>0</x:v>
      </x:c>
      <x:c r="Y24">
        <x:f>IF($B24="",0,IF($B24="Salida",IF($Q24=0,0,INDEX($U23:$AB23,1,$AK24+4)),IF($Q24=0,0,IF(5&lt;=COUNTIF($M23:$T23,"&gt;0"),INDEX($U23:$AB23,1,5),IF(5=COUNTIF($M23:$T23,"&gt;0")+1,$E24,0)))))</x:f>
        <x:v>0</x:v>
      </x:c>
      <x:c r="Z24">
        <x:f>IF($B24="",0,IF($B24="Salida",IF($R24=0,0,INDEX($U23:$AB23,1,$AK24+5)),IF($R24=0,0,IF(6&lt;=COUNTIF($M23:$T23,"&gt;0"),INDEX($U23:$AB23,1,6),IF(6=COUNTIF($M23:$T23,"&gt;0")+1,$E24,0)))))</x:f>
        <x:v>0</x:v>
      </x:c>
      <x:c r="AA24">
        <x:f>IF($B24="",0,IF($B24="Salida",IF($S24=0,0,INDEX($U23:$AB23,1,$AK24+6)),IF($S24=0,0,IF(7&lt;=COUNTIF($M23:$T23,"&gt;0"),INDEX($U23:$AB23,1,7),IF(7=COUNTIF($M23:$T23,"&gt;0")+1,$E24,0)))))</x:f>
        <x:v>0</x:v>
      </x:c>
      <x:c r="AB24">
        <x:f>IF($B24="",0,IF($B24="Salida",IF($T24=0,0,INDEX($U23:$AB23,1,$AK24+7)),IF($T24=0,0,IF(8&lt;=COUNTIF($M23:$T23,"&gt;0"),INDEX($U23:$AB23,1,8),IF(8=COUNTIF($M23:$T23,"&gt;0")+1,$E24,0)))))</x:f>
        <x:v>0</x:v>
      </x:c>
      <x:c r="AC24">
        <x:f>SUM($M23:$M23)</x:f>
        <x:v>0</x:v>
      </x:c>
      <x:c r="AD24">
        <x:f>SUM($M23:$N23)</x:f>
        <x:v>0</x:v>
      </x:c>
      <x:c r="AE24">
        <x:f>SUM($M23:$O23)</x:f>
        <x:v>0</x:v>
      </x:c>
      <x:c r="AF24">
        <x:f>SUM($M23:$P23)</x:f>
        <x:v>0</x:v>
      </x:c>
      <x:c r="AG24">
        <x:f>SUM($M23:$Q23)</x:f>
        <x:v>0</x:v>
      </x:c>
      <x:c r="AH24">
        <x:f>SUM($M23:$R23)</x:f>
        <x:v>0</x:v>
      </x:c>
      <x:c r="AI24">
        <x:f>SUM($M23:$S23)</x:f>
        <x:v>0</x:v>
      </x:c>
      <x:c r="AJ24">
        <x:f>SUM($M23:$T23)</x:f>
        <x:v>0</x:v>
      </x:c>
      <x:c r="AK24">
        <x:f>IF($B24&lt;&gt;"Salida",0,IF($D24&gt;=AJ24,0,IF(AC24&gt;$D24,1,IF(AD24&gt;$D24,2,IF(AE24&gt;$D24,3,IF(AF24&gt;$D24,4,IF(AG24&gt;$D24,5,IF(AH24&gt;$D24,6,IF(AI24&gt;$D24,7,8)))))))))</x:f>
        <x:v>0</x:v>
      </x:c>
      <x:c r="AL24">
        <x:f>IF($B24&lt;&gt;"Salida",0,MAX(0,MIN($M23,$D24)))</x:f>
        <x:v>0</x:v>
      </x:c>
      <x:c r="AM24">
        <x:f>IF($B24&lt;&gt;"Salida",0,MAX(0,MIN($N23,$D24-$AC24)))</x:f>
        <x:v>0</x:v>
      </x:c>
      <x:c r="AN24">
        <x:f>IF($B24&lt;&gt;"Salida",0,MAX(0,MIN($O23,$D24-$AD24)))</x:f>
        <x:v>0</x:v>
      </x:c>
      <x:c r="AO24">
        <x:f>IF($B24&lt;&gt;"Salida",0,MAX(0,MIN($P23,$D24-$AE24)))</x:f>
        <x:v>0</x:v>
      </x:c>
      <x:c r="AP24">
        <x:f>IF($B24&lt;&gt;"Salida",0,MAX(0,MIN($Q23,$D24-$AF24)))</x:f>
        <x:v>0</x:v>
      </x:c>
      <x:c r="AQ24">
        <x:f>IF($B24&lt;&gt;"Salida",0,MAX(0,MIN($R23,$D24-$AG24)))</x:f>
        <x:v>0</x:v>
      </x:c>
      <x:c r="AR24">
        <x:f>IF($B24&lt;&gt;"Salida",0,MAX(0,MIN($S23,$D24-$AH24)))</x:f>
        <x:v>0</x:v>
      </x:c>
      <x:c r="AS24">
        <x:f>IF($B24&lt;&gt;"Salida",0,MAX(0,MIN($T23,$D24-$AI24)))</x:f>
        <x:v>0</x:v>
      </x:c>
    </x:row>
    <x:row r="25" ht="22" customHeight="1">
      <x:c r="A25" s="10" t="n"/>
      <x:c r="B25" s="11" t="n"/>
      <x:c r="C25" s="12" t="n"/>
      <x:c r="D25" s="13" t="n"/>
      <x:c r="E25" s="14" t="n"/>
      <x:c r="F25" s="15">
        <x:f>IF(OR($B25="Inicial",$B25="Entrada"),$D25*$E25,"")</x:f>
      </x:c>
      <x:c r="G25" s="15">
        <x:f>IF($B25="Salida",SUMPRODUCT($AL25:$AS25,$U24:$AB24),"")</x:f>
      </x:c>
      <x:c r="H25" s="16">
        <x:f>IF($B25="","",IF($B25&lt;&gt;"Salida","",IF($D25&gt;$AJ25,"Revisar: la salida supera el stock disponible",TEXTJOIN(" + ",TRUE,IF($AL25&gt;0,TEXT($AL25,"#,##0")&amp;" u x "&amp;TEXT($U24,"#,##0.00 €"),""),IF($AM25&gt;0,TEXT($AM25,"#,##0")&amp;" u x "&amp;TEXT($V24,"#,##0.00 €"),""),IF($AN25&gt;0,TEXT($AN25,"#,##0")&amp;" u x "&amp;TEXT($W24,"#,##0.00 €"),""),IF($AO25&gt;0,TEXT($AO25,"#,##0")&amp;" u x "&amp;TEXT($X24,"#,##0.00 €"),""),IF($AP25&gt;0,TEXT($AP25,"#,##0")&amp;" u x "&amp;TEXT($Y24,"#,##0.00 €"),""),IF($AQ25&gt;0,TEXT($AQ25,"#,##0")&amp;" u x "&amp;TEXT($Z24,"#,##0.00 €"),""),IF($AR25&gt;0,TEXT($AR25,"#,##0")&amp;" u x "&amp;TEXT($AA24,"#,##0.00 €"),""),IF($AS25&gt;0,TEXT($AS25,"#,##0")&amp;" u x "&amp;TEXT($AB24,"#,##0.00 €"),"")))))</x:f>
      </x:c>
      <x:c r="I25" s="17">
        <x:f>IF($B25="","",SUM($M25:$T25))</x:f>
      </x:c>
      <x:c r="J25" s="15">
        <x:f>IF($B25="","",SUMPRODUCT($M25:$T25,$U25:$AB25))</x:f>
      </x:c>
      <x:c r="K25" s="15">
        <x:f>IF(OR($B25="",$I25=0),"",$J25/$I25)</x:f>
      </x:c>
      <x:c r="L25" s="16">
        <x:f>IF($B25="","",TEXTJOIN(" | ",TRUE,IF($M25&gt;0,TEXT($M25,"#,##0")&amp;" u x "&amp;TEXT($U25,"#,##0.00 €"),""),IF($N25&gt;0,TEXT($N25,"#,##0")&amp;" u x "&amp;TEXT($V25,"#,##0.00 €"),""),IF($O25&gt;0,TEXT($O25,"#,##0")&amp;" u x "&amp;TEXT($W25,"#,##0.00 €"),""),IF($P25&gt;0,TEXT($P25,"#,##0")&amp;" u x "&amp;TEXT($X25,"#,##0.00 €"),""),IF($Q25&gt;0,TEXT($Q25,"#,##0")&amp;" u x "&amp;TEXT($Y25,"#,##0.00 €"),""),IF($R25&gt;0,TEXT($R25,"#,##0")&amp;" u x "&amp;TEXT($Z25,"#,##0.00 €"),""),IF($S25&gt;0,TEXT($S25,"#,##0")&amp;" u x "&amp;TEXT($AA25,"#,##0.00 €"),""),IF($T25&gt;0,TEXT($T25,"#,##0")&amp;" u x "&amp;TEXT($AB25,"#,##0.00 €"),"")))</x:f>
      </x:c>
      <x:c r="M25">
        <x:f>IF($B25="",0,IF($B25="Salida",IF($AK25=0,0,INDEX($AC25:$AJ25,1,$AK25)-$D25),IF(1&lt;=COUNTIF($M24:$T24,"&gt;0"),INDEX($M24:$T24,1,1),IF(1=COUNTIF($M24:$T24,"&gt;0")+1,$D25,0))))</x:f>
        <x:v>0</x:v>
      </x:c>
      <x:c r="N25">
        <x:f>IF($B25="",0,IF($B25="Salida",IF(OR($AK25=0,$AK25+1&gt;8),0,INDEX($M24:$T24,1,$AK25+1)),IF(2&lt;=COUNTIF($M24:$T24,"&gt;0"),INDEX($M24:$T24,1,2),IF(2=COUNTIF($M24:$T24,"&gt;0")+1,$D25,0))))</x:f>
        <x:v>0</x:v>
      </x:c>
      <x:c r="O25">
        <x:f>IF($B25="",0,IF($B25="Salida",IF(OR($AK25=0,$AK25+2&gt;8),0,INDEX($M24:$T24,1,$AK25+2)),IF(3&lt;=COUNTIF($M24:$T24,"&gt;0"),INDEX($M24:$T24,1,3),IF(3=COUNTIF($M24:$T24,"&gt;0")+1,$D25,0))))</x:f>
        <x:v>0</x:v>
      </x:c>
      <x:c r="P25">
        <x:f>IF($B25="",0,IF($B25="Salida",IF(OR($AK25=0,$AK25+3&gt;8),0,INDEX($M24:$T24,1,$AK25+3)),IF(4&lt;=COUNTIF($M24:$T24,"&gt;0"),INDEX($M24:$T24,1,4),IF(4=COUNTIF($M24:$T24,"&gt;0")+1,$D25,0))))</x:f>
        <x:v>0</x:v>
      </x:c>
      <x:c r="Q25">
        <x:f>IF($B25="",0,IF($B25="Salida",IF(OR($AK25=0,$AK25+4&gt;8),0,INDEX($M24:$T24,1,$AK25+4)),IF(5&lt;=COUNTIF($M24:$T24,"&gt;0"),INDEX($M24:$T24,1,5),IF(5=COUNTIF($M24:$T24,"&gt;0")+1,$D25,0))))</x:f>
        <x:v>0</x:v>
      </x:c>
      <x:c r="R25">
        <x:f>IF($B25="",0,IF($B25="Salida",IF(OR($AK25=0,$AK25+5&gt;8),0,INDEX($M24:$T24,1,$AK25+5)),IF(6&lt;=COUNTIF($M24:$T24,"&gt;0"),INDEX($M24:$T24,1,6),IF(6=COUNTIF($M24:$T24,"&gt;0")+1,$D25,0))))</x:f>
        <x:v>0</x:v>
      </x:c>
      <x:c r="S25">
        <x:f>IF($B25="",0,IF($B25="Salida",IF(OR($AK25=0,$AK25+6&gt;8),0,INDEX($M24:$T24,1,$AK25+6)),IF(7&lt;=COUNTIF($M24:$T24,"&gt;0"),INDEX($M24:$T24,1,7),IF(7=COUNTIF($M24:$T24,"&gt;0")+1,$D25,0))))</x:f>
        <x:v>0</x:v>
      </x:c>
      <x:c r="T25">
        <x:f>IF($B25="",0,IF($B25="Salida",IF(OR($AK25=0,$AK25+7&gt;8),0,INDEX($M24:$T24,1,$AK25+7)),IF(8&lt;=COUNTIF($M24:$T24,"&gt;0"),INDEX($M24:$T24,1,8),IF(8=COUNTIF($M24:$T24,"&gt;0")+1,$D25,0))))</x:f>
        <x:v>0</x:v>
      </x:c>
      <x:c r="U25">
        <x:f>IF($B25="",0,IF($B25="Salida",IF($M25=0,0,INDEX($U24:$AB24,1,$AK25)),IF($M25=0,0,IF(1&lt;=COUNTIF($M24:$T24,"&gt;0"),INDEX($U24:$AB24,1,1),IF(1=COUNTIF($M24:$T24,"&gt;0")+1,$E25,0)))))</x:f>
        <x:v>0</x:v>
      </x:c>
      <x:c r="V25">
        <x:f>IF($B25="",0,IF($B25="Salida",IF($N25=0,0,INDEX($U24:$AB24,1,$AK25+1)),IF($N25=0,0,IF(2&lt;=COUNTIF($M24:$T24,"&gt;0"),INDEX($U24:$AB24,1,2),IF(2=COUNTIF($M24:$T24,"&gt;0")+1,$E25,0)))))</x:f>
        <x:v>0</x:v>
      </x:c>
      <x:c r="W25">
        <x:f>IF($B25="",0,IF($B25="Salida",IF($O25=0,0,INDEX($U24:$AB24,1,$AK25+2)),IF($O25=0,0,IF(3&lt;=COUNTIF($M24:$T24,"&gt;0"),INDEX($U24:$AB24,1,3),IF(3=COUNTIF($M24:$T24,"&gt;0")+1,$E25,0)))))</x:f>
        <x:v>0</x:v>
      </x:c>
      <x:c r="X25">
        <x:f>IF($B25="",0,IF($B25="Salida",IF($P25=0,0,INDEX($U24:$AB24,1,$AK25+3)),IF($P25=0,0,IF(4&lt;=COUNTIF($M24:$T24,"&gt;0"),INDEX($U24:$AB24,1,4),IF(4=COUNTIF($M24:$T24,"&gt;0")+1,$E25,0)))))</x:f>
        <x:v>0</x:v>
      </x:c>
      <x:c r="Y25">
        <x:f>IF($B25="",0,IF($B25="Salida",IF($Q25=0,0,INDEX($U24:$AB24,1,$AK25+4)),IF($Q25=0,0,IF(5&lt;=COUNTIF($M24:$T24,"&gt;0"),INDEX($U24:$AB24,1,5),IF(5=COUNTIF($M24:$T24,"&gt;0")+1,$E25,0)))))</x:f>
        <x:v>0</x:v>
      </x:c>
      <x:c r="Z25">
        <x:f>IF($B25="",0,IF($B25="Salida",IF($R25=0,0,INDEX($U24:$AB24,1,$AK25+5)),IF($R25=0,0,IF(6&lt;=COUNTIF($M24:$T24,"&gt;0"),INDEX($U24:$AB24,1,6),IF(6=COUNTIF($M24:$T24,"&gt;0")+1,$E25,0)))))</x:f>
        <x:v>0</x:v>
      </x:c>
      <x:c r="AA25">
        <x:f>IF($B25="",0,IF($B25="Salida",IF($S25=0,0,INDEX($U24:$AB24,1,$AK25+6)),IF($S25=0,0,IF(7&lt;=COUNTIF($M24:$T24,"&gt;0"),INDEX($U24:$AB24,1,7),IF(7=COUNTIF($M24:$T24,"&gt;0")+1,$E25,0)))))</x:f>
        <x:v>0</x:v>
      </x:c>
      <x:c r="AB25">
        <x:f>IF($B25="",0,IF($B25="Salida",IF($T25=0,0,INDEX($U24:$AB24,1,$AK25+7)),IF($T25=0,0,IF(8&lt;=COUNTIF($M24:$T24,"&gt;0"),INDEX($U24:$AB24,1,8),IF(8=COUNTIF($M24:$T24,"&gt;0")+1,$E25,0)))))</x:f>
        <x:v>0</x:v>
      </x:c>
      <x:c r="AC25">
        <x:f>SUM($M24:$M24)</x:f>
        <x:v>0</x:v>
      </x:c>
      <x:c r="AD25">
        <x:f>SUM($M24:$N24)</x:f>
        <x:v>0</x:v>
      </x:c>
      <x:c r="AE25">
        <x:f>SUM($M24:$O24)</x:f>
        <x:v>0</x:v>
      </x:c>
      <x:c r="AF25">
        <x:f>SUM($M24:$P24)</x:f>
        <x:v>0</x:v>
      </x:c>
      <x:c r="AG25">
        <x:f>SUM($M24:$Q24)</x:f>
        <x:v>0</x:v>
      </x:c>
      <x:c r="AH25">
        <x:f>SUM($M24:$R24)</x:f>
        <x:v>0</x:v>
      </x:c>
      <x:c r="AI25">
        <x:f>SUM($M24:$S24)</x:f>
        <x:v>0</x:v>
      </x:c>
      <x:c r="AJ25">
        <x:f>SUM($M24:$T24)</x:f>
        <x:v>0</x:v>
      </x:c>
      <x:c r="AK25">
        <x:f>IF($B25&lt;&gt;"Salida",0,IF($D25&gt;=AJ25,0,IF(AC25&gt;$D25,1,IF(AD25&gt;$D25,2,IF(AE25&gt;$D25,3,IF(AF25&gt;$D25,4,IF(AG25&gt;$D25,5,IF(AH25&gt;$D25,6,IF(AI25&gt;$D25,7,8)))))))))</x:f>
        <x:v>0</x:v>
      </x:c>
      <x:c r="AL25">
        <x:f>IF($B25&lt;&gt;"Salida",0,MAX(0,MIN($M24,$D25)))</x:f>
        <x:v>0</x:v>
      </x:c>
      <x:c r="AM25">
        <x:f>IF($B25&lt;&gt;"Salida",0,MAX(0,MIN($N24,$D25-$AC25)))</x:f>
        <x:v>0</x:v>
      </x:c>
      <x:c r="AN25">
        <x:f>IF($B25&lt;&gt;"Salida",0,MAX(0,MIN($O24,$D25-$AD25)))</x:f>
        <x:v>0</x:v>
      </x:c>
      <x:c r="AO25">
        <x:f>IF($B25&lt;&gt;"Salida",0,MAX(0,MIN($P24,$D25-$AE25)))</x:f>
        <x:v>0</x:v>
      </x:c>
      <x:c r="AP25">
        <x:f>IF($B25&lt;&gt;"Salida",0,MAX(0,MIN($Q24,$D25-$AF25)))</x:f>
        <x:v>0</x:v>
      </x:c>
      <x:c r="AQ25">
        <x:f>IF($B25&lt;&gt;"Salida",0,MAX(0,MIN($R24,$D25-$AG25)))</x:f>
        <x:v>0</x:v>
      </x:c>
      <x:c r="AR25">
        <x:f>IF($B25&lt;&gt;"Salida",0,MAX(0,MIN($S24,$D25-$AH25)))</x:f>
        <x:v>0</x:v>
      </x:c>
      <x:c r="AS25">
        <x:f>IF($B25&lt;&gt;"Salida",0,MAX(0,MIN($T24,$D25-$AI25)))</x:f>
        <x:v>0</x:v>
      </x:c>
    </x:row>
    <x:row r="26" ht="22" customHeight="1">
      <x:c r="A26" s="10" t="n"/>
      <x:c r="B26" s="11" t="n"/>
      <x:c r="C26" s="12" t="n"/>
      <x:c r="D26" s="13" t="n"/>
      <x:c r="E26" s="14" t="n"/>
      <x:c r="F26" s="15">
        <x:f>IF(OR($B26="Inicial",$B26="Entrada"),$D26*$E26,"")</x:f>
      </x:c>
      <x:c r="G26" s="15">
        <x:f>IF($B26="Salida",SUMPRODUCT($AL26:$AS26,$U25:$AB25),"")</x:f>
      </x:c>
      <x:c r="H26" s="16">
        <x:f>IF($B26="","",IF($B26&lt;&gt;"Salida","",IF($D26&gt;$AJ26,"Revisar: la salida supera el stock disponible",TEXTJOIN(" + ",TRUE,IF($AL26&gt;0,TEXT($AL26,"#,##0")&amp;" u x "&amp;TEXT($U25,"#,##0.00 €"),""),IF($AM26&gt;0,TEXT($AM26,"#,##0")&amp;" u x "&amp;TEXT($V25,"#,##0.00 €"),""),IF($AN26&gt;0,TEXT($AN26,"#,##0")&amp;" u x "&amp;TEXT($W25,"#,##0.00 €"),""),IF($AO26&gt;0,TEXT($AO26,"#,##0")&amp;" u x "&amp;TEXT($X25,"#,##0.00 €"),""),IF($AP26&gt;0,TEXT($AP26,"#,##0")&amp;" u x "&amp;TEXT($Y25,"#,##0.00 €"),""),IF($AQ26&gt;0,TEXT($AQ26,"#,##0")&amp;" u x "&amp;TEXT($Z25,"#,##0.00 €"),""),IF($AR26&gt;0,TEXT($AR26,"#,##0")&amp;" u x "&amp;TEXT($AA25,"#,##0.00 €"),""),IF($AS26&gt;0,TEXT($AS26,"#,##0")&amp;" u x "&amp;TEXT($AB25,"#,##0.00 €"),"")))))</x:f>
      </x:c>
      <x:c r="I26" s="17">
        <x:f>IF($B26="","",SUM($M26:$T26))</x:f>
      </x:c>
      <x:c r="J26" s="15">
        <x:f>IF($B26="","",SUMPRODUCT($M26:$T26,$U26:$AB26))</x:f>
      </x:c>
      <x:c r="K26" s="15">
        <x:f>IF(OR($B26="",$I26=0),"",$J26/$I26)</x:f>
      </x:c>
      <x:c r="L26" s="16">
        <x:f>IF($B26="","",TEXTJOIN(" | ",TRUE,IF($M26&gt;0,TEXT($M26,"#,##0")&amp;" u x "&amp;TEXT($U26,"#,##0.00 €"),""),IF($N26&gt;0,TEXT($N26,"#,##0")&amp;" u x "&amp;TEXT($V26,"#,##0.00 €"),""),IF($O26&gt;0,TEXT($O26,"#,##0")&amp;" u x "&amp;TEXT($W26,"#,##0.00 €"),""),IF($P26&gt;0,TEXT($P26,"#,##0")&amp;" u x "&amp;TEXT($X26,"#,##0.00 €"),""),IF($Q26&gt;0,TEXT($Q26,"#,##0")&amp;" u x "&amp;TEXT($Y26,"#,##0.00 €"),""),IF($R26&gt;0,TEXT($R26,"#,##0")&amp;" u x "&amp;TEXT($Z26,"#,##0.00 €"),""),IF($S26&gt;0,TEXT($S26,"#,##0")&amp;" u x "&amp;TEXT($AA26,"#,##0.00 €"),""),IF($T26&gt;0,TEXT($T26,"#,##0")&amp;" u x "&amp;TEXT($AB26,"#,##0.00 €"),"")))</x:f>
      </x:c>
      <x:c r="M26">
        <x:f>IF($B26="",0,IF($B26="Salida",IF($AK26=0,0,INDEX($AC26:$AJ26,1,$AK26)-$D26),IF(1&lt;=COUNTIF($M25:$T25,"&gt;0"),INDEX($M25:$T25,1,1),IF(1=COUNTIF($M25:$T25,"&gt;0")+1,$D26,0))))</x:f>
        <x:v>0</x:v>
      </x:c>
      <x:c r="N26">
        <x:f>IF($B26="",0,IF($B26="Salida",IF(OR($AK26=0,$AK26+1&gt;8),0,INDEX($M25:$T25,1,$AK26+1)),IF(2&lt;=COUNTIF($M25:$T25,"&gt;0"),INDEX($M25:$T25,1,2),IF(2=COUNTIF($M25:$T25,"&gt;0")+1,$D26,0))))</x:f>
        <x:v>0</x:v>
      </x:c>
      <x:c r="O26">
        <x:f>IF($B26="",0,IF($B26="Salida",IF(OR($AK26=0,$AK26+2&gt;8),0,INDEX($M25:$T25,1,$AK26+2)),IF(3&lt;=COUNTIF($M25:$T25,"&gt;0"),INDEX($M25:$T25,1,3),IF(3=COUNTIF($M25:$T25,"&gt;0")+1,$D26,0))))</x:f>
        <x:v>0</x:v>
      </x:c>
      <x:c r="P26">
        <x:f>IF($B26="",0,IF($B26="Salida",IF(OR($AK26=0,$AK26+3&gt;8),0,INDEX($M25:$T25,1,$AK26+3)),IF(4&lt;=COUNTIF($M25:$T25,"&gt;0"),INDEX($M25:$T25,1,4),IF(4=COUNTIF($M25:$T25,"&gt;0")+1,$D26,0))))</x:f>
        <x:v>0</x:v>
      </x:c>
      <x:c r="Q26">
        <x:f>IF($B26="",0,IF($B26="Salida",IF(OR($AK26=0,$AK26+4&gt;8),0,INDEX($M25:$T25,1,$AK26+4)),IF(5&lt;=COUNTIF($M25:$T25,"&gt;0"),INDEX($M25:$T25,1,5),IF(5=COUNTIF($M25:$T25,"&gt;0")+1,$D26,0))))</x:f>
        <x:v>0</x:v>
      </x:c>
      <x:c r="R26">
        <x:f>IF($B26="",0,IF($B26="Salida",IF(OR($AK26=0,$AK26+5&gt;8),0,INDEX($M25:$T25,1,$AK26+5)),IF(6&lt;=COUNTIF($M25:$T25,"&gt;0"),INDEX($M25:$T25,1,6),IF(6=COUNTIF($M25:$T25,"&gt;0")+1,$D26,0))))</x:f>
        <x:v>0</x:v>
      </x:c>
      <x:c r="S26">
        <x:f>IF($B26="",0,IF($B26="Salida",IF(OR($AK26=0,$AK26+6&gt;8),0,INDEX($M25:$T25,1,$AK26+6)),IF(7&lt;=COUNTIF($M25:$T25,"&gt;0"),INDEX($M25:$T25,1,7),IF(7=COUNTIF($M25:$T25,"&gt;0")+1,$D26,0))))</x:f>
        <x:v>0</x:v>
      </x:c>
      <x:c r="T26">
        <x:f>IF($B26="",0,IF($B26="Salida",IF(OR($AK26=0,$AK26+7&gt;8),0,INDEX($M25:$T25,1,$AK26+7)),IF(8&lt;=COUNTIF($M25:$T25,"&gt;0"),INDEX($M25:$T25,1,8),IF(8=COUNTIF($M25:$T25,"&gt;0")+1,$D26,0))))</x:f>
        <x:v>0</x:v>
      </x:c>
      <x:c r="U26">
        <x:f>IF($B26="",0,IF($B26="Salida",IF($M26=0,0,INDEX($U25:$AB25,1,$AK26)),IF($M26=0,0,IF(1&lt;=COUNTIF($M25:$T25,"&gt;0"),INDEX($U25:$AB25,1,1),IF(1=COUNTIF($M25:$T25,"&gt;0")+1,$E26,0)))))</x:f>
        <x:v>0</x:v>
      </x:c>
      <x:c r="V26">
        <x:f>IF($B26="",0,IF($B26="Salida",IF($N26=0,0,INDEX($U25:$AB25,1,$AK26+1)),IF($N26=0,0,IF(2&lt;=COUNTIF($M25:$T25,"&gt;0"),INDEX($U25:$AB25,1,2),IF(2=COUNTIF($M25:$T25,"&gt;0")+1,$E26,0)))))</x:f>
        <x:v>0</x:v>
      </x:c>
      <x:c r="W26">
        <x:f>IF($B26="",0,IF($B26="Salida",IF($O26=0,0,INDEX($U25:$AB25,1,$AK26+2)),IF($O26=0,0,IF(3&lt;=COUNTIF($M25:$T25,"&gt;0"),INDEX($U25:$AB25,1,3),IF(3=COUNTIF($M25:$T25,"&gt;0")+1,$E26,0)))))</x:f>
        <x:v>0</x:v>
      </x:c>
      <x:c r="X26">
        <x:f>IF($B26="",0,IF($B26="Salida",IF($P26=0,0,INDEX($U25:$AB25,1,$AK26+3)),IF($P26=0,0,IF(4&lt;=COUNTIF($M25:$T25,"&gt;0"),INDEX($U25:$AB25,1,4),IF(4=COUNTIF($M25:$T25,"&gt;0")+1,$E26,0)))))</x:f>
        <x:v>0</x:v>
      </x:c>
      <x:c r="Y26">
        <x:f>IF($B26="",0,IF($B26="Salida",IF($Q26=0,0,INDEX($U25:$AB25,1,$AK26+4)),IF($Q26=0,0,IF(5&lt;=COUNTIF($M25:$T25,"&gt;0"),INDEX($U25:$AB25,1,5),IF(5=COUNTIF($M25:$T25,"&gt;0")+1,$E26,0)))))</x:f>
        <x:v>0</x:v>
      </x:c>
      <x:c r="Z26">
        <x:f>IF($B26="",0,IF($B26="Salida",IF($R26=0,0,INDEX($U25:$AB25,1,$AK26+5)),IF($R26=0,0,IF(6&lt;=COUNTIF($M25:$T25,"&gt;0"),INDEX($U25:$AB25,1,6),IF(6=COUNTIF($M25:$T25,"&gt;0")+1,$E26,0)))))</x:f>
        <x:v>0</x:v>
      </x:c>
      <x:c r="AA26">
        <x:f>IF($B26="",0,IF($B26="Salida",IF($S26=0,0,INDEX($U25:$AB25,1,$AK26+6)),IF($S26=0,0,IF(7&lt;=COUNTIF($M25:$T25,"&gt;0"),INDEX($U25:$AB25,1,7),IF(7=COUNTIF($M25:$T25,"&gt;0")+1,$E26,0)))))</x:f>
        <x:v>0</x:v>
      </x:c>
      <x:c r="AB26">
        <x:f>IF($B26="",0,IF($B26="Salida",IF($T26=0,0,INDEX($U25:$AB25,1,$AK26+7)),IF($T26=0,0,IF(8&lt;=COUNTIF($M25:$T25,"&gt;0"),INDEX($U25:$AB25,1,8),IF(8=COUNTIF($M25:$T25,"&gt;0")+1,$E26,0)))))</x:f>
        <x:v>0</x:v>
      </x:c>
      <x:c r="AC26">
        <x:f>SUM($M25:$M25)</x:f>
        <x:v>0</x:v>
      </x:c>
      <x:c r="AD26">
        <x:f>SUM($M25:$N25)</x:f>
        <x:v>0</x:v>
      </x:c>
      <x:c r="AE26">
        <x:f>SUM($M25:$O25)</x:f>
        <x:v>0</x:v>
      </x:c>
      <x:c r="AF26">
        <x:f>SUM($M25:$P25)</x:f>
        <x:v>0</x:v>
      </x:c>
      <x:c r="AG26">
        <x:f>SUM($M25:$Q25)</x:f>
        <x:v>0</x:v>
      </x:c>
      <x:c r="AH26">
        <x:f>SUM($M25:$R25)</x:f>
        <x:v>0</x:v>
      </x:c>
      <x:c r="AI26">
        <x:f>SUM($M25:$S25)</x:f>
        <x:v>0</x:v>
      </x:c>
      <x:c r="AJ26">
        <x:f>SUM($M25:$T25)</x:f>
        <x:v>0</x:v>
      </x:c>
      <x:c r="AK26">
        <x:f>IF($B26&lt;&gt;"Salida",0,IF($D26&gt;=AJ26,0,IF(AC26&gt;$D26,1,IF(AD26&gt;$D26,2,IF(AE26&gt;$D26,3,IF(AF26&gt;$D26,4,IF(AG26&gt;$D26,5,IF(AH26&gt;$D26,6,IF(AI26&gt;$D26,7,8)))))))))</x:f>
        <x:v>0</x:v>
      </x:c>
      <x:c r="AL26">
        <x:f>IF($B26&lt;&gt;"Salida",0,MAX(0,MIN($M25,$D26)))</x:f>
        <x:v>0</x:v>
      </x:c>
      <x:c r="AM26">
        <x:f>IF($B26&lt;&gt;"Salida",0,MAX(0,MIN($N25,$D26-$AC26)))</x:f>
        <x:v>0</x:v>
      </x:c>
      <x:c r="AN26">
        <x:f>IF($B26&lt;&gt;"Salida",0,MAX(0,MIN($O25,$D26-$AD26)))</x:f>
        <x:v>0</x:v>
      </x:c>
      <x:c r="AO26">
        <x:f>IF($B26&lt;&gt;"Salida",0,MAX(0,MIN($P25,$D26-$AE26)))</x:f>
        <x:v>0</x:v>
      </x:c>
      <x:c r="AP26">
        <x:f>IF($B26&lt;&gt;"Salida",0,MAX(0,MIN($Q25,$D26-$AF26)))</x:f>
        <x:v>0</x:v>
      </x:c>
      <x:c r="AQ26">
        <x:f>IF($B26&lt;&gt;"Salida",0,MAX(0,MIN($R25,$D26-$AG26)))</x:f>
        <x:v>0</x:v>
      </x:c>
      <x:c r="AR26">
        <x:f>IF($B26&lt;&gt;"Salida",0,MAX(0,MIN($S25,$D26-$AH26)))</x:f>
        <x:v>0</x:v>
      </x:c>
      <x:c r="AS26">
        <x:f>IF($B26&lt;&gt;"Salida",0,MAX(0,MIN($T25,$D26-$AI26)))</x:f>
        <x:v>0</x:v>
      </x:c>
    </x:row>
    <x:row r="27" ht="22" customHeight="1">
      <x:c r="A27" s="10" t="n"/>
      <x:c r="B27" s="11" t="n"/>
      <x:c r="C27" s="12" t="n"/>
      <x:c r="D27" s="13" t="n"/>
      <x:c r="E27" s="14" t="n"/>
      <x:c r="F27" s="15">
        <x:f>IF(OR($B27="Inicial",$B27="Entrada"),$D27*$E27,"")</x:f>
      </x:c>
      <x:c r="G27" s="15">
        <x:f>IF($B27="Salida",SUMPRODUCT($AL27:$AS27,$U26:$AB26),"")</x:f>
      </x:c>
      <x:c r="H27" s="16">
        <x:f>IF($B27="","",IF($B27&lt;&gt;"Salida","",IF($D27&gt;$AJ27,"Revisar: la salida supera el stock disponible",TEXTJOIN(" + ",TRUE,IF($AL27&gt;0,TEXT($AL27,"#,##0")&amp;" u x "&amp;TEXT($U26,"#,##0.00 €"),""),IF($AM27&gt;0,TEXT($AM27,"#,##0")&amp;" u x "&amp;TEXT($V26,"#,##0.00 €"),""),IF($AN27&gt;0,TEXT($AN27,"#,##0")&amp;" u x "&amp;TEXT($W26,"#,##0.00 €"),""),IF($AO27&gt;0,TEXT($AO27,"#,##0")&amp;" u x "&amp;TEXT($X26,"#,##0.00 €"),""),IF($AP27&gt;0,TEXT($AP27,"#,##0")&amp;" u x "&amp;TEXT($Y26,"#,##0.00 €"),""),IF($AQ27&gt;0,TEXT($AQ27,"#,##0")&amp;" u x "&amp;TEXT($Z26,"#,##0.00 €"),""),IF($AR27&gt;0,TEXT($AR27,"#,##0")&amp;" u x "&amp;TEXT($AA26,"#,##0.00 €"),""),IF($AS27&gt;0,TEXT($AS27,"#,##0")&amp;" u x "&amp;TEXT($AB26,"#,##0.00 €"),"")))))</x:f>
      </x:c>
      <x:c r="I27" s="17">
        <x:f>IF($B27="","",SUM($M27:$T27))</x:f>
      </x:c>
      <x:c r="J27" s="15">
        <x:f>IF($B27="","",SUMPRODUCT($M27:$T27,$U27:$AB27))</x:f>
      </x:c>
      <x:c r="K27" s="15">
        <x:f>IF(OR($B27="",$I27=0),"",$J27/$I27)</x:f>
      </x:c>
      <x:c r="L27" s="16">
        <x:f>IF($B27="","",TEXTJOIN(" | ",TRUE,IF($M27&gt;0,TEXT($M27,"#,##0")&amp;" u x "&amp;TEXT($U27,"#,##0.00 €"),""),IF($N27&gt;0,TEXT($N27,"#,##0")&amp;" u x "&amp;TEXT($V27,"#,##0.00 €"),""),IF($O27&gt;0,TEXT($O27,"#,##0")&amp;" u x "&amp;TEXT($W27,"#,##0.00 €"),""),IF($P27&gt;0,TEXT($P27,"#,##0")&amp;" u x "&amp;TEXT($X27,"#,##0.00 €"),""),IF($Q27&gt;0,TEXT($Q27,"#,##0")&amp;" u x "&amp;TEXT($Y27,"#,##0.00 €"),""),IF($R27&gt;0,TEXT($R27,"#,##0")&amp;" u x "&amp;TEXT($Z27,"#,##0.00 €"),""),IF($S27&gt;0,TEXT($S27,"#,##0")&amp;" u x "&amp;TEXT($AA27,"#,##0.00 €"),""),IF($T27&gt;0,TEXT($T27,"#,##0")&amp;" u x "&amp;TEXT($AB27,"#,##0.00 €"),"")))</x:f>
      </x:c>
      <x:c r="M27">
        <x:f>IF($B27="",0,IF($B27="Salida",IF($AK27=0,0,INDEX($AC27:$AJ27,1,$AK27)-$D27),IF(1&lt;=COUNTIF($M26:$T26,"&gt;0"),INDEX($M26:$T26,1,1),IF(1=COUNTIF($M26:$T26,"&gt;0")+1,$D27,0))))</x:f>
        <x:v>0</x:v>
      </x:c>
      <x:c r="N27">
        <x:f>IF($B27="",0,IF($B27="Salida",IF(OR($AK27=0,$AK27+1&gt;8),0,INDEX($M26:$T26,1,$AK27+1)),IF(2&lt;=COUNTIF($M26:$T26,"&gt;0"),INDEX($M26:$T26,1,2),IF(2=COUNTIF($M26:$T26,"&gt;0")+1,$D27,0))))</x:f>
        <x:v>0</x:v>
      </x:c>
      <x:c r="O27">
        <x:f>IF($B27="",0,IF($B27="Salida",IF(OR($AK27=0,$AK27+2&gt;8),0,INDEX($M26:$T26,1,$AK27+2)),IF(3&lt;=COUNTIF($M26:$T26,"&gt;0"),INDEX($M26:$T26,1,3),IF(3=COUNTIF($M26:$T26,"&gt;0")+1,$D27,0))))</x:f>
        <x:v>0</x:v>
      </x:c>
      <x:c r="P27">
        <x:f>IF($B27="",0,IF($B27="Salida",IF(OR($AK27=0,$AK27+3&gt;8),0,INDEX($M26:$T26,1,$AK27+3)),IF(4&lt;=COUNTIF($M26:$T26,"&gt;0"),INDEX($M26:$T26,1,4),IF(4=COUNTIF($M26:$T26,"&gt;0")+1,$D27,0))))</x:f>
        <x:v>0</x:v>
      </x:c>
      <x:c r="Q27">
        <x:f>IF($B27="",0,IF($B27="Salida",IF(OR($AK27=0,$AK27+4&gt;8),0,INDEX($M26:$T26,1,$AK27+4)),IF(5&lt;=COUNTIF($M26:$T26,"&gt;0"),INDEX($M26:$T26,1,5),IF(5=COUNTIF($M26:$T26,"&gt;0")+1,$D27,0))))</x:f>
        <x:v>0</x:v>
      </x:c>
      <x:c r="R27">
        <x:f>IF($B27="",0,IF($B27="Salida",IF(OR($AK27=0,$AK27+5&gt;8),0,INDEX($M26:$T26,1,$AK27+5)),IF(6&lt;=COUNTIF($M26:$T26,"&gt;0"),INDEX($M26:$T26,1,6),IF(6=COUNTIF($M26:$T26,"&gt;0")+1,$D27,0))))</x:f>
        <x:v>0</x:v>
      </x:c>
      <x:c r="S27">
        <x:f>IF($B27="",0,IF($B27="Salida",IF(OR($AK27=0,$AK27+6&gt;8),0,INDEX($M26:$T26,1,$AK27+6)),IF(7&lt;=COUNTIF($M26:$T26,"&gt;0"),INDEX($M26:$T26,1,7),IF(7=COUNTIF($M26:$T26,"&gt;0")+1,$D27,0))))</x:f>
        <x:v>0</x:v>
      </x:c>
      <x:c r="T27">
        <x:f>IF($B27="",0,IF($B27="Salida",IF(OR($AK27=0,$AK27+7&gt;8),0,INDEX($M26:$T26,1,$AK27+7)),IF(8&lt;=COUNTIF($M26:$T26,"&gt;0"),INDEX($M26:$T26,1,8),IF(8=COUNTIF($M26:$T26,"&gt;0")+1,$D27,0))))</x:f>
        <x:v>0</x:v>
      </x:c>
      <x:c r="U27">
        <x:f>IF($B27="",0,IF($B27="Salida",IF($M27=0,0,INDEX($U26:$AB26,1,$AK27)),IF($M27=0,0,IF(1&lt;=COUNTIF($M26:$T26,"&gt;0"),INDEX($U26:$AB26,1,1),IF(1=COUNTIF($M26:$T26,"&gt;0")+1,$E27,0)))))</x:f>
        <x:v>0</x:v>
      </x:c>
      <x:c r="V27">
        <x:f>IF($B27="",0,IF($B27="Salida",IF($N27=0,0,INDEX($U26:$AB26,1,$AK27+1)),IF($N27=0,0,IF(2&lt;=COUNTIF($M26:$T26,"&gt;0"),INDEX($U26:$AB26,1,2),IF(2=COUNTIF($M26:$T26,"&gt;0")+1,$E27,0)))))</x:f>
        <x:v>0</x:v>
      </x:c>
      <x:c r="W27">
        <x:f>IF($B27="",0,IF($B27="Salida",IF($O27=0,0,INDEX($U26:$AB26,1,$AK27+2)),IF($O27=0,0,IF(3&lt;=COUNTIF($M26:$T26,"&gt;0"),INDEX($U26:$AB26,1,3),IF(3=COUNTIF($M26:$T26,"&gt;0")+1,$E27,0)))))</x:f>
        <x:v>0</x:v>
      </x:c>
      <x:c r="X27">
        <x:f>IF($B27="",0,IF($B27="Salida",IF($P27=0,0,INDEX($U26:$AB26,1,$AK27+3)),IF($P27=0,0,IF(4&lt;=COUNTIF($M26:$T26,"&gt;0"),INDEX($U26:$AB26,1,4),IF(4=COUNTIF($M26:$T26,"&gt;0")+1,$E27,0)))))</x:f>
        <x:v>0</x:v>
      </x:c>
      <x:c r="Y27">
        <x:f>IF($B27="",0,IF($B27="Salida",IF($Q27=0,0,INDEX($U26:$AB26,1,$AK27+4)),IF($Q27=0,0,IF(5&lt;=COUNTIF($M26:$T26,"&gt;0"),INDEX($U26:$AB26,1,5),IF(5=COUNTIF($M26:$T26,"&gt;0")+1,$E27,0)))))</x:f>
        <x:v>0</x:v>
      </x:c>
      <x:c r="Z27">
        <x:f>IF($B27="",0,IF($B27="Salida",IF($R27=0,0,INDEX($U26:$AB26,1,$AK27+5)),IF($R27=0,0,IF(6&lt;=COUNTIF($M26:$T26,"&gt;0"),INDEX($U26:$AB26,1,6),IF(6=COUNTIF($M26:$T26,"&gt;0")+1,$E27,0)))))</x:f>
        <x:v>0</x:v>
      </x:c>
      <x:c r="AA27">
        <x:f>IF($B27="",0,IF($B27="Salida",IF($S27=0,0,INDEX($U26:$AB26,1,$AK27+6)),IF($S27=0,0,IF(7&lt;=COUNTIF($M26:$T26,"&gt;0"),INDEX($U26:$AB26,1,7),IF(7=COUNTIF($M26:$T26,"&gt;0")+1,$E27,0)))))</x:f>
        <x:v>0</x:v>
      </x:c>
      <x:c r="AB27">
        <x:f>IF($B27="",0,IF($B27="Salida",IF($T27=0,0,INDEX($U26:$AB26,1,$AK27+7)),IF($T27=0,0,IF(8&lt;=COUNTIF($M26:$T26,"&gt;0"),INDEX($U26:$AB26,1,8),IF(8=COUNTIF($M26:$T26,"&gt;0")+1,$E27,0)))))</x:f>
        <x:v>0</x:v>
      </x:c>
      <x:c r="AC27">
        <x:f>SUM($M26:$M26)</x:f>
        <x:v>0</x:v>
      </x:c>
      <x:c r="AD27">
        <x:f>SUM($M26:$N26)</x:f>
        <x:v>0</x:v>
      </x:c>
      <x:c r="AE27">
        <x:f>SUM($M26:$O26)</x:f>
        <x:v>0</x:v>
      </x:c>
      <x:c r="AF27">
        <x:f>SUM($M26:$P26)</x:f>
        <x:v>0</x:v>
      </x:c>
      <x:c r="AG27">
        <x:f>SUM($M26:$Q26)</x:f>
        <x:v>0</x:v>
      </x:c>
      <x:c r="AH27">
        <x:f>SUM($M26:$R26)</x:f>
        <x:v>0</x:v>
      </x:c>
      <x:c r="AI27">
        <x:f>SUM($M26:$S26)</x:f>
        <x:v>0</x:v>
      </x:c>
      <x:c r="AJ27">
        <x:f>SUM($M26:$T26)</x:f>
        <x:v>0</x:v>
      </x:c>
      <x:c r="AK27">
        <x:f>IF($B27&lt;&gt;"Salida",0,IF($D27&gt;=AJ27,0,IF(AC27&gt;$D27,1,IF(AD27&gt;$D27,2,IF(AE27&gt;$D27,3,IF(AF27&gt;$D27,4,IF(AG27&gt;$D27,5,IF(AH27&gt;$D27,6,IF(AI27&gt;$D27,7,8)))))))))</x:f>
        <x:v>0</x:v>
      </x:c>
      <x:c r="AL27">
        <x:f>IF($B27&lt;&gt;"Salida",0,MAX(0,MIN($M26,$D27)))</x:f>
        <x:v>0</x:v>
      </x:c>
      <x:c r="AM27">
        <x:f>IF($B27&lt;&gt;"Salida",0,MAX(0,MIN($N26,$D27-$AC27)))</x:f>
        <x:v>0</x:v>
      </x:c>
      <x:c r="AN27">
        <x:f>IF($B27&lt;&gt;"Salida",0,MAX(0,MIN($O26,$D27-$AD27)))</x:f>
        <x:v>0</x:v>
      </x:c>
      <x:c r="AO27">
        <x:f>IF($B27&lt;&gt;"Salida",0,MAX(0,MIN($P26,$D27-$AE27)))</x:f>
        <x:v>0</x:v>
      </x:c>
      <x:c r="AP27">
        <x:f>IF($B27&lt;&gt;"Salida",0,MAX(0,MIN($Q26,$D27-$AF27)))</x:f>
        <x:v>0</x:v>
      </x:c>
      <x:c r="AQ27">
        <x:f>IF($B27&lt;&gt;"Salida",0,MAX(0,MIN($R26,$D27-$AG27)))</x:f>
        <x:v>0</x:v>
      </x:c>
      <x:c r="AR27">
        <x:f>IF($B27&lt;&gt;"Salida",0,MAX(0,MIN($S26,$D27-$AH27)))</x:f>
        <x:v>0</x:v>
      </x:c>
      <x:c r="AS27">
        <x:f>IF($B27&lt;&gt;"Salida",0,MAX(0,MIN($T26,$D27-$AI27)))</x:f>
        <x:v>0</x:v>
      </x:c>
    </x:row>
    <x:row r="28" ht="22" customHeight="1">
      <x:c r="A28" s="10" t="n"/>
      <x:c r="B28" s="11" t="n"/>
      <x:c r="C28" s="12" t="n"/>
      <x:c r="D28" s="13" t="n"/>
      <x:c r="E28" s="14" t="n"/>
      <x:c r="F28" s="15">
        <x:f>IF(OR($B28="Inicial",$B28="Entrada"),$D28*$E28,"")</x:f>
      </x:c>
      <x:c r="G28" s="15">
        <x:f>IF($B28="Salida",SUMPRODUCT($AL28:$AS28,$U27:$AB27),"")</x:f>
      </x:c>
      <x:c r="H28" s="16">
        <x:f>IF($B28="","",IF($B28&lt;&gt;"Salida","",IF($D28&gt;$AJ28,"Revisar: la salida supera el stock disponible",TEXTJOIN(" + ",TRUE,IF($AL28&gt;0,TEXT($AL28,"#,##0")&amp;" u x "&amp;TEXT($U27,"#,##0.00 €"),""),IF($AM28&gt;0,TEXT($AM28,"#,##0")&amp;" u x "&amp;TEXT($V27,"#,##0.00 €"),""),IF($AN28&gt;0,TEXT($AN28,"#,##0")&amp;" u x "&amp;TEXT($W27,"#,##0.00 €"),""),IF($AO28&gt;0,TEXT($AO28,"#,##0")&amp;" u x "&amp;TEXT($X27,"#,##0.00 €"),""),IF($AP28&gt;0,TEXT($AP28,"#,##0")&amp;" u x "&amp;TEXT($Y27,"#,##0.00 €"),""),IF($AQ28&gt;0,TEXT($AQ28,"#,##0")&amp;" u x "&amp;TEXT($Z27,"#,##0.00 €"),""),IF($AR28&gt;0,TEXT($AR28,"#,##0")&amp;" u x "&amp;TEXT($AA27,"#,##0.00 €"),""),IF($AS28&gt;0,TEXT($AS28,"#,##0")&amp;" u x "&amp;TEXT($AB27,"#,##0.00 €"),"")))))</x:f>
      </x:c>
      <x:c r="I28" s="17">
        <x:f>IF($B28="","",SUM($M28:$T28))</x:f>
      </x:c>
      <x:c r="J28" s="15">
        <x:f>IF($B28="","",SUMPRODUCT($M28:$T28,$U28:$AB28))</x:f>
      </x:c>
      <x:c r="K28" s="15">
        <x:f>IF(OR($B28="",$I28=0),"",$J28/$I28)</x:f>
      </x:c>
      <x:c r="L28" s="16">
        <x:f>IF($B28="","",TEXTJOIN(" | ",TRUE,IF($M28&gt;0,TEXT($M28,"#,##0")&amp;" u x "&amp;TEXT($U28,"#,##0.00 €"),""),IF($N28&gt;0,TEXT($N28,"#,##0")&amp;" u x "&amp;TEXT($V28,"#,##0.00 €"),""),IF($O28&gt;0,TEXT($O28,"#,##0")&amp;" u x "&amp;TEXT($W28,"#,##0.00 €"),""),IF($P28&gt;0,TEXT($P28,"#,##0")&amp;" u x "&amp;TEXT($X28,"#,##0.00 €"),""),IF($Q28&gt;0,TEXT($Q28,"#,##0")&amp;" u x "&amp;TEXT($Y28,"#,##0.00 €"),""),IF($R28&gt;0,TEXT($R28,"#,##0")&amp;" u x "&amp;TEXT($Z28,"#,##0.00 €"),""),IF($S28&gt;0,TEXT($S28,"#,##0")&amp;" u x "&amp;TEXT($AA28,"#,##0.00 €"),""),IF($T28&gt;0,TEXT($T28,"#,##0")&amp;" u x "&amp;TEXT($AB28,"#,##0.00 €"),"")))</x:f>
      </x:c>
      <x:c r="M28">
        <x:f>IF($B28="",0,IF($B28="Salida",IF($AK28=0,0,INDEX($AC28:$AJ28,1,$AK28)-$D28),IF(1&lt;=COUNTIF($M27:$T27,"&gt;0"),INDEX($M27:$T27,1,1),IF(1=COUNTIF($M27:$T27,"&gt;0")+1,$D28,0))))</x:f>
        <x:v>0</x:v>
      </x:c>
      <x:c r="N28">
        <x:f>IF($B28="",0,IF($B28="Salida",IF(OR($AK28=0,$AK28+1&gt;8),0,INDEX($M27:$T27,1,$AK28+1)),IF(2&lt;=COUNTIF($M27:$T27,"&gt;0"),INDEX($M27:$T27,1,2),IF(2=COUNTIF($M27:$T27,"&gt;0")+1,$D28,0))))</x:f>
        <x:v>0</x:v>
      </x:c>
      <x:c r="O28">
        <x:f>IF($B28="",0,IF($B28="Salida",IF(OR($AK28=0,$AK28+2&gt;8),0,INDEX($M27:$T27,1,$AK28+2)),IF(3&lt;=COUNTIF($M27:$T27,"&gt;0"),INDEX($M27:$T27,1,3),IF(3=COUNTIF($M27:$T27,"&gt;0")+1,$D28,0))))</x:f>
        <x:v>0</x:v>
      </x:c>
      <x:c r="P28">
        <x:f>IF($B28="",0,IF($B28="Salida",IF(OR($AK28=0,$AK28+3&gt;8),0,INDEX($M27:$T27,1,$AK28+3)),IF(4&lt;=COUNTIF($M27:$T27,"&gt;0"),INDEX($M27:$T27,1,4),IF(4=COUNTIF($M27:$T27,"&gt;0")+1,$D28,0))))</x:f>
        <x:v>0</x:v>
      </x:c>
      <x:c r="Q28">
        <x:f>IF($B28="",0,IF($B28="Salida",IF(OR($AK28=0,$AK28+4&gt;8),0,INDEX($M27:$T27,1,$AK28+4)),IF(5&lt;=COUNTIF($M27:$T27,"&gt;0"),INDEX($M27:$T27,1,5),IF(5=COUNTIF($M27:$T27,"&gt;0")+1,$D28,0))))</x:f>
        <x:v>0</x:v>
      </x:c>
      <x:c r="R28">
        <x:f>IF($B28="",0,IF($B28="Salida",IF(OR($AK28=0,$AK28+5&gt;8),0,INDEX($M27:$T27,1,$AK28+5)),IF(6&lt;=COUNTIF($M27:$T27,"&gt;0"),INDEX($M27:$T27,1,6),IF(6=COUNTIF($M27:$T27,"&gt;0")+1,$D28,0))))</x:f>
        <x:v>0</x:v>
      </x:c>
      <x:c r="S28">
        <x:f>IF($B28="",0,IF($B28="Salida",IF(OR($AK28=0,$AK28+6&gt;8),0,INDEX($M27:$T27,1,$AK28+6)),IF(7&lt;=COUNTIF($M27:$T27,"&gt;0"),INDEX($M27:$T27,1,7),IF(7=COUNTIF($M27:$T27,"&gt;0")+1,$D28,0))))</x:f>
        <x:v>0</x:v>
      </x:c>
      <x:c r="T28">
        <x:f>IF($B28="",0,IF($B28="Salida",IF(OR($AK28=0,$AK28+7&gt;8),0,INDEX($M27:$T27,1,$AK28+7)),IF(8&lt;=COUNTIF($M27:$T27,"&gt;0"),INDEX($M27:$T27,1,8),IF(8=COUNTIF($M27:$T27,"&gt;0")+1,$D28,0))))</x:f>
        <x:v>0</x:v>
      </x:c>
      <x:c r="U28">
        <x:f>IF($B28="",0,IF($B28="Salida",IF($M28=0,0,INDEX($U27:$AB27,1,$AK28)),IF($M28=0,0,IF(1&lt;=COUNTIF($M27:$T27,"&gt;0"),INDEX($U27:$AB27,1,1),IF(1=COUNTIF($M27:$T27,"&gt;0")+1,$E28,0)))))</x:f>
        <x:v>0</x:v>
      </x:c>
      <x:c r="V28">
        <x:f>IF($B28="",0,IF($B28="Salida",IF($N28=0,0,INDEX($U27:$AB27,1,$AK28+1)),IF($N28=0,0,IF(2&lt;=COUNTIF($M27:$T27,"&gt;0"),INDEX($U27:$AB27,1,2),IF(2=COUNTIF($M27:$T27,"&gt;0")+1,$E28,0)))))</x:f>
        <x:v>0</x:v>
      </x:c>
      <x:c r="W28">
        <x:f>IF($B28="",0,IF($B28="Salida",IF($O28=0,0,INDEX($U27:$AB27,1,$AK28+2)),IF($O28=0,0,IF(3&lt;=COUNTIF($M27:$T27,"&gt;0"),INDEX($U27:$AB27,1,3),IF(3=COUNTIF($M27:$T27,"&gt;0")+1,$E28,0)))))</x:f>
        <x:v>0</x:v>
      </x:c>
      <x:c r="X28">
        <x:f>IF($B28="",0,IF($B28="Salida",IF($P28=0,0,INDEX($U27:$AB27,1,$AK28+3)),IF($P28=0,0,IF(4&lt;=COUNTIF($M27:$T27,"&gt;0"),INDEX($U27:$AB27,1,4),IF(4=COUNTIF($M27:$T27,"&gt;0")+1,$E28,0)))))</x:f>
        <x:v>0</x:v>
      </x:c>
      <x:c r="Y28">
        <x:f>IF($B28="",0,IF($B28="Salida",IF($Q28=0,0,INDEX($U27:$AB27,1,$AK28+4)),IF($Q28=0,0,IF(5&lt;=COUNTIF($M27:$T27,"&gt;0"),INDEX($U27:$AB27,1,5),IF(5=COUNTIF($M27:$T27,"&gt;0")+1,$E28,0)))))</x:f>
        <x:v>0</x:v>
      </x:c>
      <x:c r="Z28">
        <x:f>IF($B28="",0,IF($B28="Salida",IF($R28=0,0,INDEX($U27:$AB27,1,$AK28+5)),IF($R28=0,0,IF(6&lt;=COUNTIF($M27:$T27,"&gt;0"),INDEX($U27:$AB27,1,6),IF(6=COUNTIF($M27:$T27,"&gt;0")+1,$E28,0)))))</x:f>
        <x:v>0</x:v>
      </x:c>
      <x:c r="AA28">
        <x:f>IF($B28="",0,IF($B28="Salida",IF($S28=0,0,INDEX($U27:$AB27,1,$AK28+6)),IF($S28=0,0,IF(7&lt;=COUNTIF($M27:$T27,"&gt;0"),INDEX($U27:$AB27,1,7),IF(7=COUNTIF($M27:$T27,"&gt;0")+1,$E28,0)))))</x:f>
        <x:v>0</x:v>
      </x:c>
      <x:c r="AB28">
        <x:f>IF($B28="",0,IF($B28="Salida",IF($T28=0,0,INDEX($U27:$AB27,1,$AK28+7)),IF($T28=0,0,IF(8&lt;=COUNTIF($M27:$T27,"&gt;0"),INDEX($U27:$AB27,1,8),IF(8=COUNTIF($M27:$T27,"&gt;0")+1,$E28,0)))))</x:f>
        <x:v>0</x:v>
      </x:c>
      <x:c r="AC28">
        <x:f>SUM($M27:$M27)</x:f>
        <x:v>0</x:v>
      </x:c>
      <x:c r="AD28">
        <x:f>SUM($M27:$N27)</x:f>
        <x:v>0</x:v>
      </x:c>
      <x:c r="AE28">
        <x:f>SUM($M27:$O27)</x:f>
        <x:v>0</x:v>
      </x:c>
      <x:c r="AF28">
        <x:f>SUM($M27:$P27)</x:f>
        <x:v>0</x:v>
      </x:c>
      <x:c r="AG28">
        <x:f>SUM($M27:$Q27)</x:f>
        <x:v>0</x:v>
      </x:c>
      <x:c r="AH28">
        <x:f>SUM($M27:$R27)</x:f>
        <x:v>0</x:v>
      </x:c>
      <x:c r="AI28">
        <x:f>SUM($M27:$S27)</x:f>
        <x:v>0</x:v>
      </x:c>
      <x:c r="AJ28">
        <x:f>SUM($M27:$T27)</x:f>
        <x:v>0</x:v>
      </x:c>
      <x:c r="AK28">
        <x:f>IF($B28&lt;&gt;"Salida",0,IF($D28&gt;=AJ28,0,IF(AC28&gt;$D28,1,IF(AD28&gt;$D28,2,IF(AE28&gt;$D28,3,IF(AF28&gt;$D28,4,IF(AG28&gt;$D28,5,IF(AH28&gt;$D28,6,IF(AI28&gt;$D28,7,8)))))))))</x:f>
        <x:v>0</x:v>
      </x:c>
      <x:c r="AL28">
        <x:f>IF($B28&lt;&gt;"Salida",0,MAX(0,MIN($M27,$D28)))</x:f>
        <x:v>0</x:v>
      </x:c>
      <x:c r="AM28">
        <x:f>IF($B28&lt;&gt;"Salida",0,MAX(0,MIN($N27,$D28-$AC28)))</x:f>
        <x:v>0</x:v>
      </x:c>
      <x:c r="AN28">
        <x:f>IF($B28&lt;&gt;"Salida",0,MAX(0,MIN($O27,$D28-$AD28)))</x:f>
        <x:v>0</x:v>
      </x:c>
      <x:c r="AO28">
        <x:f>IF($B28&lt;&gt;"Salida",0,MAX(0,MIN($P27,$D28-$AE28)))</x:f>
        <x:v>0</x:v>
      </x:c>
      <x:c r="AP28">
        <x:f>IF($B28&lt;&gt;"Salida",0,MAX(0,MIN($Q27,$D28-$AF28)))</x:f>
        <x:v>0</x:v>
      </x:c>
      <x:c r="AQ28">
        <x:f>IF($B28&lt;&gt;"Salida",0,MAX(0,MIN($R27,$D28-$AG28)))</x:f>
        <x:v>0</x:v>
      </x:c>
      <x:c r="AR28">
        <x:f>IF($B28&lt;&gt;"Salida",0,MAX(0,MIN($S27,$D28-$AH28)))</x:f>
        <x:v>0</x:v>
      </x:c>
      <x:c r="AS28">
        <x:f>IF($B28&lt;&gt;"Salida",0,MAX(0,MIN($T27,$D28-$AI28)))</x:f>
        <x:v>0</x:v>
      </x:c>
    </x:row>
    <x:row r="29" ht="22" customHeight="1">
      <x:c r="A29" s="10" t="n"/>
      <x:c r="B29" s="11" t="n"/>
      <x:c r="C29" s="12" t="n"/>
      <x:c r="D29" s="13" t="n"/>
      <x:c r="E29" s="14" t="n"/>
      <x:c r="F29" s="15">
        <x:f>IF(OR($B29="Inicial",$B29="Entrada"),$D29*$E29,"")</x:f>
      </x:c>
      <x:c r="G29" s="15">
        <x:f>IF($B29="Salida",SUMPRODUCT($AL29:$AS29,$U28:$AB28),"")</x:f>
      </x:c>
      <x:c r="H29" s="16">
        <x:f>IF($B29="","",IF($B29&lt;&gt;"Salida","",IF($D29&gt;$AJ29,"Revisar: la salida supera el stock disponible",TEXTJOIN(" + ",TRUE,IF($AL29&gt;0,TEXT($AL29,"#,##0")&amp;" u x "&amp;TEXT($U28,"#,##0.00 €"),""),IF($AM29&gt;0,TEXT($AM29,"#,##0")&amp;" u x "&amp;TEXT($V28,"#,##0.00 €"),""),IF($AN29&gt;0,TEXT($AN29,"#,##0")&amp;" u x "&amp;TEXT($W28,"#,##0.00 €"),""),IF($AO29&gt;0,TEXT($AO29,"#,##0")&amp;" u x "&amp;TEXT($X28,"#,##0.00 €"),""),IF($AP29&gt;0,TEXT($AP29,"#,##0")&amp;" u x "&amp;TEXT($Y28,"#,##0.00 €"),""),IF($AQ29&gt;0,TEXT($AQ29,"#,##0")&amp;" u x "&amp;TEXT($Z28,"#,##0.00 €"),""),IF($AR29&gt;0,TEXT($AR29,"#,##0")&amp;" u x "&amp;TEXT($AA28,"#,##0.00 €"),""),IF($AS29&gt;0,TEXT($AS29,"#,##0")&amp;" u x "&amp;TEXT($AB28,"#,##0.00 €"),"")))))</x:f>
      </x:c>
      <x:c r="I29" s="17">
        <x:f>IF($B29="","",SUM($M29:$T29))</x:f>
      </x:c>
      <x:c r="J29" s="15">
        <x:f>IF($B29="","",SUMPRODUCT($M29:$T29,$U29:$AB29))</x:f>
      </x:c>
      <x:c r="K29" s="15">
        <x:f>IF(OR($B29="",$I29=0),"",$J29/$I29)</x:f>
      </x:c>
      <x:c r="L29" s="16">
        <x:f>IF($B29="","",TEXTJOIN(" | ",TRUE,IF($M29&gt;0,TEXT($M29,"#,##0")&amp;" u x "&amp;TEXT($U29,"#,##0.00 €"),""),IF($N29&gt;0,TEXT($N29,"#,##0")&amp;" u x "&amp;TEXT($V29,"#,##0.00 €"),""),IF($O29&gt;0,TEXT($O29,"#,##0")&amp;" u x "&amp;TEXT($W29,"#,##0.00 €"),""),IF($P29&gt;0,TEXT($P29,"#,##0")&amp;" u x "&amp;TEXT($X29,"#,##0.00 €"),""),IF($Q29&gt;0,TEXT($Q29,"#,##0")&amp;" u x "&amp;TEXT($Y29,"#,##0.00 €"),""),IF($R29&gt;0,TEXT($R29,"#,##0")&amp;" u x "&amp;TEXT($Z29,"#,##0.00 €"),""),IF($S29&gt;0,TEXT($S29,"#,##0")&amp;" u x "&amp;TEXT($AA29,"#,##0.00 €"),""),IF($T29&gt;0,TEXT($T29,"#,##0")&amp;" u x "&amp;TEXT($AB29,"#,##0.00 €"),"")))</x:f>
      </x:c>
      <x:c r="M29">
        <x:f>IF($B29="",0,IF($B29="Salida",IF($AK29=0,0,INDEX($AC29:$AJ29,1,$AK29)-$D29),IF(1&lt;=COUNTIF($M28:$T28,"&gt;0"),INDEX($M28:$T28,1,1),IF(1=COUNTIF($M28:$T28,"&gt;0")+1,$D29,0))))</x:f>
        <x:v>0</x:v>
      </x:c>
      <x:c r="N29">
        <x:f>IF($B29="",0,IF($B29="Salida",IF(OR($AK29=0,$AK29+1&gt;8),0,INDEX($M28:$T28,1,$AK29+1)),IF(2&lt;=COUNTIF($M28:$T28,"&gt;0"),INDEX($M28:$T28,1,2),IF(2=COUNTIF($M28:$T28,"&gt;0")+1,$D29,0))))</x:f>
        <x:v>0</x:v>
      </x:c>
      <x:c r="O29">
        <x:f>IF($B29="",0,IF($B29="Salida",IF(OR($AK29=0,$AK29+2&gt;8),0,INDEX($M28:$T28,1,$AK29+2)),IF(3&lt;=COUNTIF($M28:$T28,"&gt;0"),INDEX($M28:$T28,1,3),IF(3=COUNTIF($M28:$T28,"&gt;0")+1,$D29,0))))</x:f>
        <x:v>0</x:v>
      </x:c>
      <x:c r="P29">
        <x:f>IF($B29="",0,IF($B29="Salida",IF(OR($AK29=0,$AK29+3&gt;8),0,INDEX($M28:$T28,1,$AK29+3)),IF(4&lt;=COUNTIF($M28:$T28,"&gt;0"),INDEX($M28:$T28,1,4),IF(4=COUNTIF($M28:$T28,"&gt;0")+1,$D29,0))))</x:f>
        <x:v>0</x:v>
      </x:c>
      <x:c r="Q29">
        <x:f>IF($B29="",0,IF($B29="Salida",IF(OR($AK29=0,$AK29+4&gt;8),0,INDEX($M28:$T28,1,$AK29+4)),IF(5&lt;=COUNTIF($M28:$T28,"&gt;0"),INDEX($M28:$T28,1,5),IF(5=COUNTIF($M28:$T28,"&gt;0")+1,$D29,0))))</x:f>
        <x:v>0</x:v>
      </x:c>
      <x:c r="R29">
        <x:f>IF($B29="",0,IF($B29="Salida",IF(OR($AK29=0,$AK29+5&gt;8),0,INDEX($M28:$T28,1,$AK29+5)),IF(6&lt;=COUNTIF($M28:$T28,"&gt;0"),INDEX($M28:$T28,1,6),IF(6=COUNTIF($M28:$T28,"&gt;0")+1,$D29,0))))</x:f>
        <x:v>0</x:v>
      </x:c>
      <x:c r="S29">
        <x:f>IF($B29="",0,IF($B29="Salida",IF(OR($AK29=0,$AK29+6&gt;8),0,INDEX($M28:$T28,1,$AK29+6)),IF(7&lt;=COUNTIF($M28:$T28,"&gt;0"),INDEX($M28:$T28,1,7),IF(7=COUNTIF($M28:$T28,"&gt;0")+1,$D29,0))))</x:f>
        <x:v>0</x:v>
      </x:c>
      <x:c r="T29">
        <x:f>IF($B29="",0,IF($B29="Salida",IF(OR($AK29=0,$AK29+7&gt;8),0,INDEX($M28:$T28,1,$AK29+7)),IF(8&lt;=COUNTIF($M28:$T28,"&gt;0"),INDEX($M28:$T28,1,8),IF(8=COUNTIF($M28:$T28,"&gt;0")+1,$D29,0))))</x:f>
        <x:v>0</x:v>
      </x:c>
      <x:c r="U29">
        <x:f>IF($B29="",0,IF($B29="Salida",IF($M29=0,0,INDEX($U28:$AB28,1,$AK29)),IF($M29=0,0,IF(1&lt;=COUNTIF($M28:$T28,"&gt;0"),INDEX($U28:$AB28,1,1),IF(1=COUNTIF($M28:$T28,"&gt;0")+1,$E29,0)))))</x:f>
        <x:v>0</x:v>
      </x:c>
      <x:c r="V29">
        <x:f>IF($B29="",0,IF($B29="Salida",IF($N29=0,0,INDEX($U28:$AB28,1,$AK29+1)),IF($N29=0,0,IF(2&lt;=COUNTIF($M28:$T28,"&gt;0"),INDEX($U28:$AB28,1,2),IF(2=COUNTIF($M28:$T28,"&gt;0")+1,$E29,0)))))</x:f>
        <x:v>0</x:v>
      </x:c>
      <x:c r="W29">
        <x:f>IF($B29="",0,IF($B29="Salida",IF($O29=0,0,INDEX($U28:$AB28,1,$AK29+2)),IF($O29=0,0,IF(3&lt;=COUNTIF($M28:$T28,"&gt;0"),INDEX($U28:$AB28,1,3),IF(3=COUNTIF($M28:$T28,"&gt;0")+1,$E29,0)))))</x:f>
        <x:v>0</x:v>
      </x:c>
      <x:c r="X29">
        <x:f>IF($B29="",0,IF($B29="Salida",IF($P29=0,0,INDEX($U28:$AB28,1,$AK29+3)),IF($P29=0,0,IF(4&lt;=COUNTIF($M28:$T28,"&gt;0"),INDEX($U28:$AB28,1,4),IF(4=COUNTIF($M28:$T28,"&gt;0")+1,$E29,0)))))</x:f>
        <x:v>0</x:v>
      </x:c>
      <x:c r="Y29">
        <x:f>IF($B29="",0,IF($B29="Salida",IF($Q29=0,0,INDEX($U28:$AB28,1,$AK29+4)),IF($Q29=0,0,IF(5&lt;=COUNTIF($M28:$T28,"&gt;0"),INDEX($U28:$AB28,1,5),IF(5=COUNTIF($M28:$T28,"&gt;0")+1,$E29,0)))))</x:f>
        <x:v>0</x:v>
      </x:c>
      <x:c r="Z29">
        <x:f>IF($B29="",0,IF($B29="Salida",IF($R29=0,0,INDEX($U28:$AB28,1,$AK29+5)),IF($R29=0,0,IF(6&lt;=COUNTIF($M28:$T28,"&gt;0"),INDEX($U28:$AB28,1,6),IF(6=COUNTIF($M28:$T28,"&gt;0")+1,$E29,0)))))</x:f>
        <x:v>0</x:v>
      </x:c>
      <x:c r="AA29">
        <x:f>IF($B29="",0,IF($B29="Salida",IF($S29=0,0,INDEX($U28:$AB28,1,$AK29+6)),IF($S29=0,0,IF(7&lt;=COUNTIF($M28:$T28,"&gt;0"),INDEX($U28:$AB28,1,7),IF(7=COUNTIF($M28:$T28,"&gt;0")+1,$E29,0)))))</x:f>
        <x:v>0</x:v>
      </x:c>
      <x:c r="AB29">
        <x:f>IF($B29="",0,IF($B29="Salida",IF($T29=0,0,INDEX($U28:$AB28,1,$AK29+7)),IF($T29=0,0,IF(8&lt;=COUNTIF($M28:$T28,"&gt;0"),INDEX($U28:$AB28,1,8),IF(8=COUNTIF($M28:$T28,"&gt;0")+1,$E29,0)))))</x:f>
        <x:v>0</x:v>
      </x:c>
      <x:c r="AC29">
        <x:f>SUM($M28:$M28)</x:f>
        <x:v>0</x:v>
      </x:c>
      <x:c r="AD29">
        <x:f>SUM($M28:$N28)</x:f>
        <x:v>0</x:v>
      </x:c>
      <x:c r="AE29">
        <x:f>SUM($M28:$O28)</x:f>
        <x:v>0</x:v>
      </x:c>
      <x:c r="AF29">
        <x:f>SUM($M28:$P28)</x:f>
        <x:v>0</x:v>
      </x:c>
      <x:c r="AG29">
        <x:f>SUM($M28:$Q28)</x:f>
        <x:v>0</x:v>
      </x:c>
      <x:c r="AH29">
        <x:f>SUM($M28:$R28)</x:f>
        <x:v>0</x:v>
      </x:c>
      <x:c r="AI29">
        <x:f>SUM($M28:$S28)</x:f>
        <x:v>0</x:v>
      </x:c>
      <x:c r="AJ29">
        <x:f>SUM($M28:$T28)</x:f>
        <x:v>0</x:v>
      </x:c>
      <x:c r="AK29">
        <x:f>IF($B29&lt;&gt;"Salida",0,IF($D29&gt;=AJ29,0,IF(AC29&gt;$D29,1,IF(AD29&gt;$D29,2,IF(AE29&gt;$D29,3,IF(AF29&gt;$D29,4,IF(AG29&gt;$D29,5,IF(AH29&gt;$D29,6,IF(AI29&gt;$D29,7,8)))))))))</x:f>
        <x:v>0</x:v>
      </x:c>
      <x:c r="AL29">
        <x:f>IF($B29&lt;&gt;"Salida",0,MAX(0,MIN($M28,$D29)))</x:f>
        <x:v>0</x:v>
      </x:c>
      <x:c r="AM29">
        <x:f>IF($B29&lt;&gt;"Salida",0,MAX(0,MIN($N28,$D29-$AC29)))</x:f>
        <x:v>0</x:v>
      </x:c>
      <x:c r="AN29">
        <x:f>IF($B29&lt;&gt;"Salida",0,MAX(0,MIN($O28,$D29-$AD29)))</x:f>
        <x:v>0</x:v>
      </x:c>
      <x:c r="AO29">
        <x:f>IF($B29&lt;&gt;"Salida",0,MAX(0,MIN($P28,$D29-$AE29)))</x:f>
        <x:v>0</x:v>
      </x:c>
      <x:c r="AP29">
        <x:f>IF($B29&lt;&gt;"Salida",0,MAX(0,MIN($Q28,$D29-$AF29)))</x:f>
        <x:v>0</x:v>
      </x:c>
      <x:c r="AQ29">
        <x:f>IF($B29&lt;&gt;"Salida",0,MAX(0,MIN($R28,$D29-$AG29)))</x:f>
        <x:v>0</x:v>
      </x:c>
      <x:c r="AR29">
        <x:f>IF($B29&lt;&gt;"Salida",0,MAX(0,MIN($S28,$D29-$AH29)))</x:f>
        <x:v>0</x:v>
      </x:c>
      <x:c r="AS29">
        <x:f>IF($B29&lt;&gt;"Salida",0,MAX(0,MIN($T28,$D29-$AI29)))</x:f>
        <x:v>0</x:v>
      </x:c>
    </x:row>
    <x:row r="30" ht="22" customHeight="1">
      <x:c r="A30" s="10" t="n"/>
      <x:c r="B30" s="11" t="n"/>
      <x:c r="C30" s="12" t="n"/>
      <x:c r="D30" s="13" t="n"/>
      <x:c r="E30" s="14" t="n"/>
      <x:c r="F30" s="15">
        <x:f>IF(OR($B30="Inicial",$B30="Entrada"),$D30*$E30,"")</x:f>
      </x:c>
      <x:c r="G30" s="15">
        <x:f>IF($B30="Salida",SUMPRODUCT($AL30:$AS30,$U29:$AB29),"")</x:f>
      </x:c>
      <x:c r="H30" s="16">
        <x:f>IF($B30="","",IF($B30&lt;&gt;"Salida","",IF($D30&gt;$AJ30,"Revisar: la salida supera el stock disponible",TEXTJOIN(" + ",TRUE,IF($AL30&gt;0,TEXT($AL30,"#,##0")&amp;" u x "&amp;TEXT($U29,"#,##0.00 €"),""),IF($AM30&gt;0,TEXT($AM30,"#,##0")&amp;" u x "&amp;TEXT($V29,"#,##0.00 €"),""),IF($AN30&gt;0,TEXT($AN30,"#,##0")&amp;" u x "&amp;TEXT($W29,"#,##0.00 €"),""),IF($AO30&gt;0,TEXT($AO30,"#,##0")&amp;" u x "&amp;TEXT($X29,"#,##0.00 €"),""),IF($AP30&gt;0,TEXT($AP30,"#,##0")&amp;" u x "&amp;TEXT($Y29,"#,##0.00 €"),""),IF($AQ30&gt;0,TEXT($AQ30,"#,##0")&amp;" u x "&amp;TEXT($Z29,"#,##0.00 €"),""),IF($AR30&gt;0,TEXT($AR30,"#,##0")&amp;" u x "&amp;TEXT($AA29,"#,##0.00 €"),""),IF($AS30&gt;0,TEXT($AS30,"#,##0")&amp;" u x "&amp;TEXT($AB29,"#,##0.00 €"),"")))))</x:f>
      </x:c>
      <x:c r="I30" s="17">
        <x:f>IF($B30="","",SUM($M30:$T30))</x:f>
      </x:c>
      <x:c r="J30" s="15">
        <x:f>IF($B30="","",SUMPRODUCT($M30:$T30,$U30:$AB30))</x:f>
      </x:c>
      <x:c r="K30" s="15">
        <x:f>IF(OR($B30="",$I30=0),"",$J30/$I30)</x:f>
      </x:c>
      <x:c r="L30" s="16">
        <x:f>IF($B30="","",TEXTJOIN(" | ",TRUE,IF($M30&gt;0,TEXT($M30,"#,##0")&amp;" u x "&amp;TEXT($U30,"#,##0.00 €"),""),IF($N30&gt;0,TEXT($N30,"#,##0")&amp;" u x "&amp;TEXT($V30,"#,##0.00 €"),""),IF($O30&gt;0,TEXT($O30,"#,##0")&amp;" u x "&amp;TEXT($W30,"#,##0.00 €"),""),IF($P30&gt;0,TEXT($P30,"#,##0")&amp;" u x "&amp;TEXT($X30,"#,##0.00 €"),""),IF($Q30&gt;0,TEXT($Q30,"#,##0")&amp;" u x "&amp;TEXT($Y30,"#,##0.00 €"),""),IF($R30&gt;0,TEXT($R30,"#,##0")&amp;" u x "&amp;TEXT($Z30,"#,##0.00 €"),""),IF($S30&gt;0,TEXT($S30,"#,##0")&amp;" u x "&amp;TEXT($AA30,"#,##0.00 €"),""),IF($T30&gt;0,TEXT($T30,"#,##0")&amp;" u x "&amp;TEXT($AB30,"#,##0.00 €"),"")))</x:f>
      </x:c>
      <x:c r="M30">
        <x:f>IF($B30="",0,IF($B30="Salida",IF($AK30=0,0,INDEX($AC30:$AJ30,1,$AK30)-$D30),IF(1&lt;=COUNTIF($M29:$T29,"&gt;0"),INDEX($M29:$T29,1,1),IF(1=COUNTIF($M29:$T29,"&gt;0")+1,$D30,0))))</x:f>
        <x:v>0</x:v>
      </x:c>
      <x:c r="N30">
        <x:f>IF($B30="",0,IF($B30="Salida",IF(OR($AK30=0,$AK30+1&gt;8),0,INDEX($M29:$T29,1,$AK30+1)),IF(2&lt;=COUNTIF($M29:$T29,"&gt;0"),INDEX($M29:$T29,1,2),IF(2=COUNTIF($M29:$T29,"&gt;0")+1,$D30,0))))</x:f>
        <x:v>0</x:v>
      </x:c>
      <x:c r="O30">
        <x:f>IF($B30="",0,IF($B30="Salida",IF(OR($AK30=0,$AK30+2&gt;8),0,INDEX($M29:$T29,1,$AK30+2)),IF(3&lt;=COUNTIF($M29:$T29,"&gt;0"),INDEX($M29:$T29,1,3),IF(3=COUNTIF($M29:$T29,"&gt;0")+1,$D30,0))))</x:f>
        <x:v>0</x:v>
      </x:c>
      <x:c r="P30">
        <x:f>IF($B30="",0,IF($B30="Salida",IF(OR($AK30=0,$AK30+3&gt;8),0,INDEX($M29:$T29,1,$AK30+3)),IF(4&lt;=COUNTIF($M29:$T29,"&gt;0"),INDEX($M29:$T29,1,4),IF(4=COUNTIF($M29:$T29,"&gt;0")+1,$D30,0))))</x:f>
        <x:v>0</x:v>
      </x:c>
      <x:c r="Q30">
        <x:f>IF($B30="",0,IF($B30="Salida",IF(OR($AK30=0,$AK30+4&gt;8),0,INDEX($M29:$T29,1,$AK30+4)),IF(5&lt;=COUNTIF($M29:$T29,"&gt;0"),INDEX($M29:$T29,1,5),IF(5=COUNTIF($M29:$T29,"&gt;0")+1,$D30,0))))</x:f>
        <x:v>0</x:v>
      </x:c>
      <x:c r="R30">
        <x:f>IF($B30="",0,IF($B30="Salida",IF(OR($AK30=0,$AK30+5&gt;8),0,INDEX($M29:$T29,1,$AK30+5)),IF(6&lt;=COUNTIF($M29:$T29,"&gt;0"),INDEX($M29:$T29,1,6),IF(6=COUNTIF($M29:$T29,"&gt;0")+1,$D30,0))))</x:f>
        <x:v>0</x:v>
      </x:c>
      <x:c r="S30">
        <x:f>IF($B30="",0,IF($B30="Salida",IF(OR($AK30=0,$AK30+6&gt;8),0,INDEX($M29:$T29,1,$AK30+6)),IF(7&lt;=COUNTIF($M29:$T29,"&gt;0"),INDEX($M29:$T29,1,7),IF(7=COUNTIF($M29:$T29,"&gt;0")+1,$D30,0))))</x:f>
        <x:v>0</x:v>
      </x:c>
      <x:c r="T30">
        <x:f>IF($B30="",0,IF($B30="Salida",IF(OR($AK30=0,$AK30+7&gt;8),0,INDEX($M29:$T29,1,$AK30+7)),IF(8&lt;=COUNTIF($M29:$T29,"&gt;0"),INDEX($M29:$T29,1,8),IF(8=COUNTIF($M29:$T29,"&gt;0")+1,$D30,0))))</x:f>
        <x:v>0</x:v>
      </x:c>
      <x:c r="U30">
        <x:f>IF($B30="",0,IF($B30="Salida",IF($M30=0,0,INDEX($U29:$AB29,1,$AK30)),IF($M30=0,0,IF(1&lt;=COUNTIF($M29:$T29,"&gt;0"),INDEX($U29:$AB29,1,1),IF(1=COUNTIF($M29:$T29,"&gt;0")+1,$E30,0)))))</x:f>
        <x:v>0</x:v>
      </x:c>
      <x:c r="V30">
        <x:f>IF($B30="",0,IF($B30="Salida",IF($N30=0,0,INDEX($U29:$AB29,1,$AK30+1)),IF($N30=0,0,IF(2&lt;=COUNTIF($M29:$T29,"&gt;0"),INDEX($U29:$AB29,1,2),IF(2=COUNTIF($M29:$T29,"&gt;0")+1,$E30,0)))))</x:f>
        <x:v>0</x:v>
      </x:c>
      <x:c r="W30">
        <x:f>IF($B30="",0,IF($B30="Salida",IF($O30=0,0,INDEX($U29:$AB29,1,$AK30+2)),IF($O30=0,0,IF(3&lt;=COUNTIF($M29:$T29,"&gt;0"),INDEX($U29:$AB29,1,3),IF(3=COUNTIF($M29:$T29,"&gt;0")+1,$E30,0)))))</x:f>
        <x:v>0</x:v>
      </x:c>
      <x:c r="X30">
        <x:f>IF($B30="",0,IF($B30="Salida",IF($P30=0,0,INDEX($U29:$AB29,1,$AK30+3)),IF($P30=0,0,IF(4&lt;=COUNTIF($M29:$T29,"&gt;0"),INDEX($U29:$AB29,1,4),IF(4=COUNTIF($M29:$T29,"&gt;0")+1,$E30,0)))))</x:f>
        <x:v>0</x:v>
      </x:c>
      <x:c r="Y30">
        <x:f>IF($B30="",0,IF($B30="Salida",IF($Q30=0,0,INDEX($U29:$AB29,1,$AK30+4)),IF($Q30=0,0,IF(5&lt;=COUNTIF($M29:$T29,"&gt;0"),INDEX($U29:$AB29,1,5),IF(5=COUNTIF($M29:$T29,"&gt;0")+1,$E30,0)))))</x:f>
        <x:v>0</x:v>
      </x:c>
      <x:c r="Z30">
        <x:f>IF($B30="",0,IF($B30="Salida",IF($R30=0,0,INDEX($U29:$AB29,1,$AK30+5)),IF($R30=0,0,IF(6&lt;=COUNTIF($M29:$T29,"&gt;0"),INDEX($U29:$AB29,1,6),IF(6=COUNTIF($M29:$T29,"&gt;0")+1,$E30,0)))))</x:f>
        <x:v>0</x:v>
      </x:c>
      <x:c r="AA30">
        <x:f>IF($B30="",0,IF($B30="Salida",IF($S30=0,0,INDEX($U29:$AB29,1,$AK30+6)),IF($S30=0,0,IF(7&lt;=COUNTIF($M29:$T29,"&gt;0"),INDEX($U29:$AB29,1,7),IF(7=COUNTIF($M29:$T29,"&gt;0")+1,$E30,0)))))</x:f>
        <x:v>0</x:v>
      </x:c>
      <x:c r="AB30">
        <x:f>IF($B30="",0,IF($B30="Salida",IF($T30=0,0,INDEX($U29:$AB29,1,$AK30+7)),IF($T30=0,0,IF(8&lt;=COUNTIF($M29:$T29,"&gt;0"),INDEX($U29:$AB29,1,8),IF(8=COUNTIF($M29:$T29,"&gt;0")+1,$E30,0)))))</x:f>
        <x:v>0</x:v>
      </x:c>
      <x:c r="AC30">
        <x:f>SUM($M29:$M29)</x:f>
        <x:v>0</x:v>
      </x:c>
      <x:c r="AD30">
        <x:f>SUM($M29:$N29)</x:f>
        <x:v>0</x:v>
      </x:c>
      <x:c r="AE30">
        <x:f>SUM($M29:$O29)</x:f>
        <x:v>0</x:v>
      </x:c>
      <x:c r="AF30">
        <x:f>SUM($M29:$P29)</x:f>
        <x:v>0</x:v>
      </x:c>
      <x:c r="AG30">
        <x:f>SUM($M29:$Q29)</x:f>
        <x:v>0</x:v>
      </x:c>
      <x:c r="AH30">
        <x:f>SUM($M29:$R29)</x:f>
        <x:v>0</x:v>
      </x:c>
      <x:c r="AI30">
        <x:f>SUM($M29:$S29)</x:f>
        <x:v>0</x:v>
      </x:c>
      <x:c r="AJ30">
        <x:f>SUM($M29:$T29)</x:f>
        <x:v>0</x:v>
      </x:c>
      <x:c r="AK30">
        <x:f>IF($B30&lt;&gt;"Salida",0,IF($D30&gt;=AJ30,0,IF(AC30&gt;$D30,1,IF(AD30&gt;$D30,2,IF(AE30&gt;$D30,3,IF(AF30&gt;$D30,4,IF(AG30&gt;$D30,5,IF(AH30&gt;$D30,6,IF(AI30&gt;$D30,7,8)))))))))</x:f>
        <x:v>0</x:v>
      </x:c>
      <x:c r="AL30">
        <x:f>IF($B30&lt;&gt;"Salida",0,MAX(0,MIN($M29,$D30)))</x:f>
        <x:v>0</x:v>
      </x:c>
      <x:c r="AM30">
        <x:f>IF($B30&lt;&gt;"Salida",0,MAX(0,MIN($N29,$D30-$AC30)))</x:f>
        <x:v>0</x:v>
      </x:c>
      <x:c r="AN30">
        <x:f>IF($B30&lt;&gt;"Salida",0,MAX(0,MIN($O29,$D30-$AD30)))</x:f>
        <x:v>0</x:v>
      </x:c>
      <x:c r="AO30">
        <x:f>IF($B30&lt;&gt;"Salida",0,MAX(0,MIN($P29,$D30-$AE30)))</x:f>
        <x:v>0</x:v>
      </x:c>
      <x:c r="AP30">
        <x:f>IF($B30&lt;&gt;"Salida",0,MAX(0,MIN($Q29,$D30-$AF30)))</x:f>
        <x:v>0</x:v>
      </x:c>
      <x:c r="AQ30">
        <x:f>IF($B30&lt;&gt;"Salida",0,MAX(0,MIN($R29,$D30-$AG30)))</x:f>
        <x:v>0</x:v>
      </x:c>
      <x:c r="AR30">
        <x:f>IF($B30&lt;&gt;"Salida",0,MAX(0,MIN($S29,$D30-$AH30)))</x:f>
        <x:v>0</x:v>
      </x:c>
      <x:c r="AS30">
        <x:f>IF($B30&lt;&gt;"Salida",0,MAX(0,MIN($T29,$D30-$AI30)))</x:f>
        <x:v>0</x:v>
      </x:c>
    </x:row>
    <x:row r="31" ht="22" customHeight="1">
      <x:c r="A31" s="10" t="n"/>
      <x:c r="B31" s="11" t="n"/>
      <x:c r="C31" s="12" t="n"/>
      <x:c r="D31" s="13" t="n"/>
      <x:c r="E31" s="14" t="n"/>
      <x:c r="F31" s="15">
        <x:f>IF(OR($B31="Inicial",$B31="Entrada"),$D31*$E31,"")</x:f>
      </x:c>
      <x:c r="G31" s="15">
        <x:f>IF($B31="Salida",SUMPRODUCT($AL31:$AS31,$U30:$AB30),"")</x:f>
      </x:c>
      <x:c r="H31" s="16">
        <x:f>IF($B31="","",IF($B31&lt;&gt;"Salida","",IF($D31&gt;$AJ31,"Revisar: la salida supera el stock disponible",TEXTJOIN(" + ",TRUE,IF($AL31&gt;0,TEXT($AL31,"#,##0")&amp;" u x "&amp;TEXT($U30,"#,##0.00 €"),""),IF($AM31&gt;0,TEXT($AM31,"#,##0")&amp;" u x "&amp;TEXT($V30,"#,##0.00 €"),""),IF($AN31&gt;0,TEXT($AN31,"#,##0")&amp;" u x "&amp;TEXT($W30,"#,##0.00 €"),""),IF($AO31&gt;0,TEXT($AO31,"#,##0")&amp;" u x "&amp;TEXT($X30,"#,##0.00 €"),""),IF($AP31&gt;0,TEXT($AP31,"#,##0")&amp;" u x "&amp;TEXT($Y30,"#,##0.00 €"),""),IF($AQ31&gt;0,TEXT($AQ31,"#,##0")&amp;" u x "&amp;TEXT($Z30,"#,##0.00 €"),""),IF($AR31&gt;0,TEXT($AR31,"#,##0")&amp;" u x "&amp;TEXT($AA30,"#,##0.00 €"),""),IF($AS31&gt;0,TEXT($AS31,"#,##0")&amp;" u x "&amp;TEXT($AB30,"#,##0.00 €"),"")))))</x:f>
      </x:c>
      <x:c r="I31" s="17">
        <x:f>IF($B31="","",SUM($M31:$T31))</x:f>
      </x:c>
      <x:c r="J31" s="15">
        <x:f>IF($B31="","",SUMPRODUCT($M31:$T31,$U31:$AB31))</x:f>
      </x:c>
      <x:c r="K31" s="15">
        <x:f>IF(OR($B31="",$I31=0),"",$J31/$I31)</x:f>
      </x:c>
      <x:c r="L31" s="16">
        <x:f>IF($B31="","",TEXTJOIN(" | ",TRUE,IF($M31&gt;0,TEXT($M31,"#,##0")&amp;" u x "&amp;TEXT($U31,"#,##0.00 €"),""),IF($N31&gt;0,TEXT($N31,"#,##0")&amp;" u x "&amp;TEXT($V31,"#,##0.00 €"),""),IF($O31&gt;0,TEXT($O31,"#,##0")&amp;" u x "&amp;TEXT($W31,"#,##0.00 €"),""),IF($P31&gt;0,TEXT($P31,"#,##0")&amp;" u x "&amp;TEXT($X31,"#,##0.00 €"),""),IF($Q31&gt;0,TEXT($Q31,"#,##0")&amp;" u x "&amp;TEXT($Y31,"#,##0.00 €"),""),IF($R31&gt;0,TEXT($R31,"#,##0")&amp;" u x "&amp;TEXT($Z31,"#,##0.00 €"),""),IF($S31&gt;0,TEXT($S31,"#,##0")&amp;" u x "&amp;TEXT($AA31,"#,##0.00 €"),""),IF($T31&gt;0,TEXT($T31,"#,##0")&amp;" u x "&amp;TEXT($AB31,"#,##0.00 €"),"")))</x:f>
      </x:c>
      <x:c r="M31">
        <x:f>IF($B31="",0,IF($B31="Salida",IF($AK31=0,0,INDEX($AC31:$AJ31,1,$AK31)-$D31),IF(1&lt;=COUNTIF($M30:$T30,"&gt;0"),INDEX($M30:$T30,1,1),IF(1=COUNTIF($M30:$T30,"&gt;0")+1,$D31,0))))</x:f>
        <x:v>0</x:v>
      </x:c>
      <x:c r="N31">
        <x:f>IF($B31="",0,IF($B31="Salida",IF(OR($AK31=0,$AK31+1&gt;8),0,INDEX($M30:$T30,1,$AK31+1)),IF(2&lt;=COUNTIF($M30:$T30,"&gt;0"),INDEX($M30:$T30,1,2),IF(2=COUNTIF($M30:$T30,"&gt;0")+1,$D31,0))))</x:f>
        <x:v>0</x:v>
      </x:c>
      <x:c r="O31">
        <x:f>IF($B31="",0,IF($B31="Salida",IF(OR($AK31=0,$AK31+2&gt;8),0,INDEX($M30:$T30,1,$AK31+2)),IF(3&lt;=COUNTIF($M30:$T30,"&gt;0"),INDEX($M30:$T30,1,3),IF(3=COUNTIF($M30:$T30,"&gt;0")+1,$D31,0))))</x:f>
        <x:v>0</x:v>
      </x:c>
      <x:c r="P31">
        <x:f>IF($B31="",0,IF($B31="Salida",IF(OR($AK31=0,$AK31+3&gt;8),0,INDEX($M30:$T30,1,$AK31+3)),IF(4&lt;=COUNTIF($M30:$T30,"&gt;0"),INDEX($M30:$T30,1,4),IF(4=COUNTIF($M30:$T30,"&gt;0")+1,$D31,0))))</x:f>
        <x:v>0</x:v>
      </x:c>
      <x:c r="Q31">
        <x:f>IF($B31="",0,IF($B31="Salida",IF(OR($AK31=0,$AK31+4&gt;8),0,INDEX($M30:$T30,1,$AK31+4)),IF(5&lt;=COUNTIF($M30:$T30,"&gt;0"),INDEX($M30:$T30,1,5),IF(5=COUNTIF($M30:$T30,"&gt;0")+1,$D31,0))))</x:f>
        <x:v>0</x:v>
      </x:c>
      <x:c r="R31">
        <x:f>IF($B31="",0,IF($B31="Salida",IF(OR($AK31=0,$AK31+5&gt;8),0,INDEX($M30:$T30,1,$AK31+5)),IF(6&lt;=COUNTIF($M30:$T30,"&gt;0"),INDEX($M30:$T30,1,6),IF(6=COUNTIF($M30:$T30,"&gt;0")+1,$D31,0))))</x:f>
        <x:v>0</x:v>
      </x:c>
      <x:c r="S31">
        <x:f>IF($B31="",0,IF($B31="Salida",IF(OR($AK31=0,$AK31+6&gt;8),0,INDEX($M30:$T30,1,$AK31+6)),IF(7&lt;=COUNTIF($M30:$T30,"&gt;0"),INDEX($M30:$T30,1,7),IF(7=COUNTIF($M30:$T30,"&gt;0")+1,$D31,0))))</x:f>
        <x:v>0</x:v>
      </x:c>
      <x:c r="T31">
        <x:f>IF($B31="",0,IF($B31="Salida",IF(OR($AK31=0,$AK31+7&gt;8),0,INDEX($M30:$T30,1,$AK31+7)),IF(8&lt;=COUNTIF($M30:$T30,"&gt;0"),INDEX($M30:$T30,1,8),IF(8=COUNTIF($M30:$T30,"&gt;0")+1,$D31,0))))</x:f>
        <x:v>0</x:v>
      </x:c>
      <x:c r="U31">
        <x:f>IF($B31="",0,IF($B31="Salida",IF($M31=0,0,INDEX($U30:$AB30,1,$AK31)),IF($M31=0,0,IF(1&lt;=COUNTIF($M30:$T30,"&gt;0"),INDEX($U30:$AB30,1,1),IF(1=COUNTIF($M30:$T30,"&gt;0")+1,$E31,0)))))</x:f>
        <x:v>0</x:v>
      </x:c>
      <x:c r="V31">
        <x:f>IF($B31="",0,IF($B31="Salida",IF($N31=0,0,INDEX($U30:$AB30,1,$AK31+1)),IF($N31=0,0,IF(2&lt;=COUNTIF($M30:$T30,"&gt;0"),INDEX($U30:$AB30,1,2),IF(2=COUNTIF($M30:$T30,"&gt;0")+1,$E31,0)))))</x:f>
        <x:v>0</x:v>
      </x:c>
      <x:c r="W31">
        <x:f>IF($B31="",0,IF($B31="Salida",IF($O31=0,0,INDEX($U30:$AB30,1,$AK31+2)),IF($O31=0,0,IF(3&lt;=COUNTIF($M30:$T30,"&gt;0"),INDEX($U30:$AB30,1,3),IF(3=COUNTIF($M30:$T30,"&gt;0")+1,$E31,0)))))</x:f>
        <x:v>0</x:v>
      </x:c>
      <x:c r="X31">
        <x:f>IF($B31="",0,IF($B31="Salida",IF($P31=0,0,INDEX($U30:$AB30,1,$AK31+3)),IF($P31=0,0,IF(4&lt;=COUNTIF($M30:$T30,"&gt;0"),INDEX($U30:$AB30,1,4),IF(4=COUNTIF($M30:$T30,"&gt;0")+1,$E31,0)))))</x:f>
        <x:v>0</x:v>
      </x:c>
      <x:c r="Y31">
        <x:f>IF($B31="",0,IF($B31="Salida",IF($Q31=0,0,INDEX($U30:$AB30,1,$AK31+4)),IF($Q31=0,0,IF(5&lt;=COUNTIF($M30:$T30,"&gt;0"),INDEX($U30:$AB30,1,5),IF(5=COUNTIF($M30:$T30,"&gt;0")+1,$E31,0)))))</x:f>
        <x:v>0</x:v>
      </x:c>
      <x:c r="Z31">
        <x:f>IF($B31="",0,IF($B31="Salida",IF($R31=0,0,INDEX($U30:$AB30,1,$AK31+5)),IF($R31=0,0,IF(6&lt;=COUNTIF($M30:$T30,"&gt;0"),INDEX($U30:$AB30,1,6),IF(6=COUNTIF($M30:$T30,"&gt;0")+1,$E31,0)))))</x:f>
        <x:v>0</x:v>
      </x:c>
      <x:c r="AA31">
        <x:f>IF($B31="",0,IF($B31="Salida",IF($S31=0,0,INDEX($U30:$AB30,1,$AK31+6)),IF($S31=0,0,IF(7&lt;=COUNTIF($M30:$T30,"&gt;0"),INDEX($U30:$AB30,1,7),IF(7=COUNTIF($M30:$T30,"&gt;0")+1,$E31,0)))))</x:f>
        <x:v>0</x:v>
      </x:c>
      <x:c r="AB31">
        <x:f>IF($B31="",0,IF($B31="Salida",IF($T31=0,0,INDEX($U30:$AB30,1,$AK31+7)),IF($T31=0,0,IF(8&lt;=COUNTIF($M30:$T30,"&gt;0"),INDEX($U30:$AB30,1,8),IF(8=COUNTIF($M30:$T30,"&gt;0")+1,$E31,0)))))</x:f>
        <x:v>0</x:v>
      </x:c>
      <x:c r="AC31">
        <x:f>SUM($M30:$M30)</x:f>
        <x:v>0</x:v>
      </x:c>
      <x:c r="AD31">
        <x:f>SUM($M30:$N30)</x:f>
        <x:v>0</x:v>
      </x:c>
      <x:c r="AE31">
        <x:f>SUM($M30:$O30)</x:f>
        <x:v>0</x:v>
      </x:c>
      <x:c r="AF31">
        <x:f>SUM($M30:$P30)</x:f>
        <x:v>0</x:v>
      </x:c>
      <x:c r="AG31">
        <x:f>SUM($M30:$Q30)</x:f>
        <x:v>0</x:v>
      </x:c>
      <x:c r="AH31">
        <x:f>SUM($M30:$R30)</x:f>
        <x:v>0</x:v>
      </x:c>
      <x:c r="AI31">
        <x:f>SUM($M30:$S30)</x:f>
        <x:v>0</x:v>
      </x:c>
      <x:c r="AJ31">
        <x:f>SUM($M30:$T30)</x:f>
        <x:v>0</x:v>
      </x:c>
      <x:c r="AK31">
        <x:f>IF($B31&lt;&gt;"Salida",0,IF($D31&gt;=AJ31,0,IF(AC31&gt;$D31,1,IF(AD31&gt;$D31,2,IF(AE31&gt;$D31,3,IF(AF31&gt;$D31,4,IF(AG31&gt;$D31,5,IF(AH31&gt;$D31,6,IF(AI31&gt;$D31,7,8)))))))))</x:f>
        <x:v>0</x:v>
      </x:c>
      <x:c r="AL31">
        <x:f>IF($B31&lt;&gt;"Salida",0,MAX(0,MIN($M30,$D31)))</x:f>
        <x:v>0</x:v>
      </x:c>
      <x:c r="AM31">
        <x:f>IF($B31&lt;&gt;"Salida",0,MAX(0,MIN($N30,$D31-$AC31)))</x:f>
        <x:v>0</x:v>
      </x:c>
      <x:c r="AN31">
        <x:f>IF($B31&lt;&gt;"Salida",0,MAX(0,MIN($O30,$D31-$AD31)))</x:f>
        <x:v>0</x:v>
      </x:c>
      <x:c r="AO31">
        <x:f>IF($B31&lt;&gt;"Salida",0,MAX(0,MIN($P30,$D31-$AE31)))</x:f>
        <x:v>0</x:v>
      </x:c>
      <x:c r="AP31">
        <x:f>IF($B31&lt;&gt;"Salida",0,MAX(0,MIN($Q30,$D31-$AF31)))</x:f>
        <x:v>0</x:v>
      </x:c>
      <x:c r="AQ31">
        <x:f>IF($B31&lt;&gt;"Salida",0,MAX(0,MIN($R30,$D31-$AG31)))</x:f>
        <x:v>0</x:v>
      </x:c>
      <x:c r="AR31">
        <x:f>IF($B31&lt;&gt;"Salida",0,MAX(0,MIN($S30,$D31-$AH31)))</x:f>
        <x:v>0</x:v>
      </x:c>
      <x:c r="AS31">
        <x:f>IF($B31&lt;&gt;"Salida",0,MAX(0,MIN($T30,$D31-$AI31)))</x:f>
        <x:v>0</x:v>
      </x:c>
    </x:row>
    <x:row r="32" ht="22" customHeight="1">
      <x:c r="A32" s="10" t="n"/>
      <x:c r="B32" s="11" t="n"/>
      <x:c r="C32" s="12" t="n"/>
      <x:c r="D32" s="13" t="n"/>
      <x:c r="E32" s="14" t="n"/>
      <x:c r="F32" s="15">
        <x:f>IF(OR($B32="Inicial",$B32="Entrada"),$D32*$E32,"")</x:f>
      </x:c>
      <x:c r="G32" s="15">
        <x:f>IF($B32="Salida",SUMPRODUCT($AL32:$AS32,$U31:$AB31),"")</x:f>
      </x:c>
      <x:c r="H32" s="16">
        <x:f>IF($B32="","",IF($B32&lt;&gt;"Salida","",IF($D32&gt;$AJ32,"Revisar: la salida supera el stock disponible",TEXTJOIN(" + ",TRUE,IF($AL32&gt;0,TEXT($AL32,"#,##0")&amp;" u x "&amp;TEXT($U31,"#,##0.00 €"),""),IF($AM32&gt;0,TEXT($AM32,"#,##0")&amp;" u x "&amp;TEXT($V31,"#,##0.00 €"),""),IF($AN32&gt;0,TEXT($AN32,"#,##0")&amp;" u x "&amp;TEXT($W31,"#,##0.00 €"),""),IF($AO32&gt;0,TEXT($AO32,"#,##0")&amp;" u x "&amp;TEXT($X31,"#,##0.00 €"),""),IF($AP32&gt;0,TEXT($AP32,"#,##0")&amp;" u x "&amp;TEXT($Y31,"#,##0.00 €"),""),IF($AQ32&gt;0,TEXT($AQ32,"#,##0")&amp;" u x "&amp;TEXT($Z31,"#,##0.00 €"),""),IF($AR32&gt;0,TEXT($AR32,"#,##0")&amp;" u x "&amp;TEXT($AA31,"#,##0.00 €"),""),IF($AS32&gt;0,TEXT($AS32,"#,##0")&amp;" u x "&amp;TEXT($AB31,"#,##0.00 €"),"")))))</x:f>
      </x:c>
      <x:c r="I32" s="17">
        <x:f>IF($B32="","",SUM($M32:$T32))</x:f>
      </x:c>
      <x:c r="J32" s="15">
        <x:f>IF($B32="","",SUMPRODUCT($M32:$T32,$U32:$AB32))</x:f>
      </x:c>
      <x:c r="K32" s="15">
        <x:f>IF(OR($B32="",$I32=0),"",$J32/$I32)</x:f>
      </x:c>
      <x:c r="L32" s="16">
        <x:f>IF($B32="","",TEXTJOIN(" | ",TRUE,IF($M32&gt;0,TEXT($M32,"#,##0")&amp;" u x "&amp;TEXT($U32,"#,##0.00 €"),""),IF($N32&gt;0,TEXT($N32,"#,##0")&amp;" u x "&amp;TEXT($V32,"#,##0.00 €"),""),IF($O32&gt;0,TEXT($O32,"#,##0")&amp;" u x "&amp;TEXT($W32,"#,##0.00 €"),""),IF($P32&gt;0,TEXT($P32,"#,##0")&amp;" u x "&amp;TEXT($X32,"#,##0.00 €"),""),IF($Q32&gt;0,TEXT($Q32,"#,##0")&amp;" u x "&amp;TEXT($Y32,"#,##0.00 €"),""),IF($R32&gt;0,TEXT($R32,"#,##0")&amp;" u x "&amp;TEXT($Z32,"#,##0.00 €"),""),IF($S32&gt;0,TEXT($S32,"#,##0")&amp;" u x "&amp;TEXT($AA32,"#,##0.00 €"),""),IF($T32&gt;0,TEXT($T32,"#,##0")&amp;" u x "&amp;TEXT($AB32,"#,##0.00 €"),"")))</x:f>
      </x:c>
      <x:c r="M32">
        <x:f>IF($B32="",0,IF($B32="Salida",IF($AK32=0,0,INDEX($AC32:$AJ32,1,$AK32)-$D32),IF(1&lt;=COUNTIF($M31:$T31,"&gt;0"),INDEX($M31:$T31,1,1),IF(1=COUNTIF($M31:$T31,"&gt;0")+1,$D32,0))))</x:f>
        <x:v>0</x:v>
      </x:c>
      <x:c r="N32">
        <x:f>IF($B32="",0,IF($B32="Salida",IF(OR($AK32=0,$AK32+1&gt;8),0,INDEX($M31:$T31,1,$AK32+1)),IF(2&lt;=COUNTIF($M31:$T31,"&gt;0"),INDEX($M31:$T31,1,2),IF(2=COUNTIF($M31:$T31,"&gt;0")+1,$D32,0))))</x:f>
        <x:v>0</x:v>
      </x:c>
      <x:c r="O32">
        <x:f>IF($B32="",0,IF($B32="Salida",IF(OR($AK32=0,$AK32+2&gt;8),0,INDEX($M31:$T31,1,$AK32+2)),IF(3&lt;=COUNTIF($M31:$T31,"&gt;0"),INDEX($M31:$T31,1,3),IF(3=COUNTIF($M31:$T31,"&gt;0")+1,$D32,0))))</x:f>
        <x:v>0</x:v>
      </x:c>
      <x:c r="P32">
        <x:f>IF($B32="",0,IF($B32="Salida",IF(OR($AK32=0,$AK32+3&gt;8),0,INDEX($M31:$T31,1,$AK32+3)),IF(4&lt;=COUNTIF($M31:$T31,"&gt;0"),INDEX($M31:$T31,1,4),IF(4=COUNTIF($M31:$T31,"&gt;0")+1,$D32,0))))</x:f>
        <x:v>0</x:v>
      </x:c>
      <x:c r="Q32">
        <x:f>IF($B32="",0,IF($B32="Salida",IF(OR($AK32=0,$AK32+4&gt;8),0,INDEX($M31:$T31,1,$AK32+4)),IF(5&lt;=COUNTIF($M31:$T31,"&gt;0"),INDEX($M31:$T31,1,5),IF(5=COUNTIF($M31:$T31,"&gt;0")+1,$D32,0))))</x:f>
        <x:v>0</x:v>
      </x:c>
      <x:c r="R32">
        <x:f>IF($B32="",0,IF($B32="Salida",IF(OR($AK32=0,$AK32+5&gt;8),0,INDEX($M31:$T31,1,$AK32+5)),IF(6&lt;=COUNTIF($M31:$T31,"&gt;0"),INDEX($M31:$T31,1,6),IF(6=COUNTIF($M31:$T31,"&gt;0")+1,$D32,0))))</x:f>
        <x:v>0</x:v>
      </x:c>
      <x:c r="S32">
        <x:f>IF($B32="",0,IF($B32="Salida",IF(OR($AK32=0,$AK32+6&gt;8),0,INDEX($M31:$T31,1,$AK32+6)),IF(7&lt;=COUNTIF($M31:$T31,"&gt;0"),INDEX($M31:$T31,1,7),IF(7=COUNTIF($M31:$T31,"&gt;0")+1,$D32,0))))</x:f>
        <x:v>0</x:v>
      </x:c>
      <x:c r="T32">
        <x:f>IF($B32="",0,IF($B32="Salida",IF(OR($AK32=0,$AK32+7&gt;8),0,INDEX($M31:$T31,1,$AK32+7)),IF(8&lt;=COUNTIF($M31:$T31,"&gt;0"),INDEX($M31:$T31,1,8),IF(8=COUNTIF($M31:$T31,"&gt;0")+1,$D32,0))))</x:f>
        <x:v>0</x:v>
      </x:c>
      <x:c r="U32">
        <x:f>IF($B32="",0,IF($B32="Salida",IF($M32=0,0,INDEX($U31:$AB31,1,$AK32)),IF($M32=0,0,IF(1&lt;=COUNTIF($M31:$T31,"&gt;0"),INDEX($U31:$AB31,1,1),IF(1=COUNTIF($M31:$T31,"&gt;0")+1,$E32,0)))))</x:f>
        <x:v>0</x:v>
      </x:c>
      <x:c r="V32">
        <x:f>IF($B32="",0,IF($B32="Salida",IF($N32=0,0,INDEX($U31:$AB31,1,$AK32+1)),IF($N32=0,0,IF(2&lt;=COUNTIF($M31:$T31,"&gt;0"),INDEX($U31:$AB31,1,2),IF(2=COUNTIF($M31:$T31,"&gt;0")+1,$E32,0)))))</x:f>
        <x:v>0</x:v>
      </x:c>
      <x:c r="W32">
        <x:f>IF($B32="",0,IF($B32="Salida",IF($O32=0,0,INDEX($U31:$AB31,1,$AK32+2)),IF($O32=0,0,IF(3&lt;=COUNTIF($M31:$T31,"&gt;0"),INDEX($U31:$AB31,1,3),IF(3=COUNTIF($M31:$T31,"&gt;0")+1,$E32,0)))))</x:f>
        <x:v>0</x:v>
      </x:c>
      <x:c r="X32">
        <x:f>IF($B32="",0,IF($B32="Salida",IF($P32=0,0,INDEX($U31:$AB31,1,$AK32+3)),IF($P32=0,0,IF(4&lt;=COUNTIF($M31:$T31,"&gt;0"),INDEX($U31:$AB31,1,4),IF(4=COUNTIF($M31:$T31,"&gt;0")+1,$E32,0)))))</x:f>
        <x:v>0</x:v>
      </x:c>
      <x:c r="Y32">
        <x:f>IF($B32="",0,IF($B32="Salida",IF($Q32=0,0,INDEX($U31:$AB31,1,$AK32+4)),IF($Q32=0,0,IF(5&lt;=COUNTIF($M31:$T31,"&gt;0"),INDEX($U31:$AB31,1,5),IF(5=COUNTIF($M31:$T31,"&gt;0")+1,$E32,0)))))</x:f>
        <x:v>0</x:v>
      </x:c>
      <x:c r="Z32">
        <x:f>IF($B32="",0,IF($B32="Salida",IF($R32=0,0,INDEX($U31:$AB31,1,$AK32+5)),IF($R32=0,0,IF(6&lt;=COUNTIF($M31:$T31,"&gt;0"),INDEX($U31:$AB31,1,6),IF(6=COUNTIF($M31:$T31,"&gt;0")+1,$E32,0)))))</x:f>
        <x:v>0</x:v>
      </x:c>
      <x:c r="AA32">
        <x:f>IF($B32="",0,IF($B32="Salida",IF($S32=0,0,INDEX($U31:$AB31,1,$AK32+6)),IF($S32=0,0,IF(7&lt;=COUNTIF($M31:$T31,"&gt;0"),INDEX($U31:$AB31,1,7),IF(7=COUNTIF($M31:$T31,"&gt;0")+1,$E32,0)))))</x:f>
        <x:v>0</x:v>
      </x:c>
      <x:c r="AB32">
        <x:f>IF($B32="",0,IF($B32="Salida",IF($T32=0,0,INDEX($U31:$AB31,1,$AK32+7)),IF($T32=0,0,IF(8&lt;=COUNTIF($M31:$T31,"&gt;0"),INDEX($U31:$AB31,1,8),IF(8=COUNTIF($M31:$T31,"&gt;0")+1,$E32,0)))))</x:f>
        <x:v>0</x:v>
      </x:c>
      <x:c r="AC32">
        <x:f>SUM($M31:$M31)</x:f>
        <x:v>0</x:v>
      </x:c>
      <x:c r="AD32">
        <x:f>SUM($M31:$N31)</x:f>
        <x:v>0</x:v>
      </x:c>
      <x:c r="AE32">
        <x:f>SUM($M31:$O31)</x:f>
        <x:v>0</x:v>
      </x:c>
      <x:c r="AF32">
        <x:f>SUM($M31:$P31)</x:f>
        <x:v>0</x:v>
      </x:c>
      <x:c r="AG32">
        <x:f>SUM($M31:$Q31)</x:f>
        <x:v>0</x:v>
      </x:c>
      <x:c r="AH32">
        <x:f>SUM($M31:$R31)</x:f>
        <x:v>0</x:v>
      </x:c>
      <x:c r="AI32">
        <x:f>SUM($M31:$S31)</x:f>
        <x:v>0</x:v>
      </x:c>
      <x:c r="AJ32">
        <x:f>SUM($M31:$T31)</x:f>
        <x:v>0</x:v>
      </x:c>
      <x:c r="AK32">
        <x:f>IF($B32&lt;&gt;"Salida",0,IF($D32&gt;=AJ32,0,IF(AC32&gt;$D32,1,IF(AD32&gt;$D32,2,IF(AE32&gt;$D32,3,IF(AF32&gt;$D32,4,IF(AG32&gt;$D32,5,IF(AH32&gt;$D32,6,IF(AI32&gt;$D32,7,8)))))))))</x:f>
        <x:v>0</x:v>
      </x:c>
      <x:c r="AL32">
        <x:f>IF($B32&lt;&gt;"Salida",0,MAX(0,MIN($M31,$D32)))</x:f>
        <x:v>0</x:v>
      </x:c>
      <x:c r="AM32">
        <x:f>IF($B32&lt;&gt;"Salida",0,MAX(0,MIN($N31,$D32-$AC32)))</x:f>
        <x:v>0</x:v>
      </x:c>
      <x:c r="AN32">
        <x:f>IF($B32&lt;&gt;"Salida",0,MAX(0,MIN($O31,$D32-$AD32)))</x:f>
        <x:v>0</x:v>
      </x:c>
      <x:c r="AO32">
        <x:f>IF($B32&lt;&gt;"Salida",0,MAX(0,MIN($P31,$D32-$AE32)))</x:f>
        <x:v>0</x:v>
      </x:c>
      <x:c r="AP32">
        <x:f>IF($B32&lt;&gt;"Salida",0,MAX(0,MIN($Q31,$D32-$AF32)))</x:f>
        <x:v>0</x:v>
      </x:c>
      <x:c r="AQ32">
        <x:f>IF($B32&lt;&gt;"Salida",0,MAX(0,MIN($R31,$D32-$AG32)))</x:f>
        <x:v>0</x:v>
      </x:c>
      <x:c r="AR32">
        <x:f>IF($B32&lt;&gt;"Salida",0,MAX(0,MIN($S31,$D32-$AH32)))</x:f>
        <x:v>0</x:v>
      </x:c>
      <x:c r="AS32">
        <x:f>IF($B32&lt;&gt;"Salida",0,MAX(0,MIN($T31,$D32-$AI32)))</x:f>
        <x:v>0</x:v>
      </x:c>
    </x:row>
    <x:row r="35">
      <x:c r="A35" s="18" t="inlineStr">
        <x:is>
          <x:t xml:space="preserve">Capas FIFO vigentes al final del último movimiento</x:t>
        </x:is>
      </x:c>
      <x:c r="F35" s="18" t="inlineStr">
        <x:is>
          <x:t xml:space="preserve">Resumen del funcionamiento</x:t>
        </x:is>
      </x:c>
    </x:row>
    <x:row r="36">
      <x:c r="A36" s="19" t="inlineStr">
        <x:is>
          <x:t xml:space="preserve">Capa</x:t>
        </x:is>
      </x:c>
      <x:c r="B36" s="19" t="inlineStr">
        <x:is>
          <x:t xml:space="preserve">Unidades restantes</x:t>
        </x:is>
      </x:c>
      <x:c r="C36" s="19" t="inlineStr">
        <x:is>
          <x:t xml:space="preserve">Costo unitario (€)</x:t>
        </x:is>
      </x:c>
      <x:c r="D36" s="19" t="inlineStr">
        <x:is>
          <x:t xml:space="preserve">Valor (€)</x:t>
        </x:is>
      </x:c>
      <x:c r="F36" s="20" t="inlineStr">
        <x:is>
          <x:t xml:space="preserve">La plantilla replica la lógica FIFO del ejemplo visual, pero en un formato más compacto y útil. Cada entrada crea una nueva capa de costo. Cada salida consume primero la capa más antigua y desglosa su valorización en la columna de detalle. La última columna resume las capas que siguen abiertas.</x:t>
        </x:is>
      </x:c>
    </x:row>
    <x:row r="37">
      <x:c r="A37" s="21" t="inlineStr">
        <x:is>
          <x:t xml:space="preserve">Capa 1</x:t>
        </x:is>
      </x:c>
      <x:c r="B37" s="22">
        <x:f>IFERROR(IF(INDEX($M$8:$T$32,$AZ$1-7,1)=0,"",INDEX($M$8:$T$32,$AZ$1-7,1)),"")</x:f>
        <x:v>5</x:v>
      </x:c>
      <x:c r="C37" s="23">
        <x:f>IF($B37="","",INDEX($U$8:$AB$32,$AZ$1-7,1))</x:f>
        <x:v>9.3</x:v>
      </x:c>
      <x:c r="D37" s="23">
        <x:f>IF($B37="","",$B37*$C37)</x:f>
        <x:v>46.5</x:v>
      </x:c>
    </x:row>
    <x:row r="38">
      <x:c r="A38" s="21" t="inlineStr">
        <x:is>
          <x:t xml:space="preserve">Capa 2</x:t>
        </x:is>
      </x:c>
      <x:c r="B38" s="22">
        <x:f>IFERROR(IF(INDEX($M$8:$T$32,$AZ$1-7,2)=0,"",INDEX($M$8:$T$32,$AZ$1-7,2)),"")</x:f>
        <x:v>55</x:v>
      </x:c>
      <x:c r="C38" s="23">
        <x:f>IF($B38="","",INDEX($U$8:$AB$32,$AZ$1-7,2))</x:f>
        <x:v>9.45</x:v>
      </x:c>
      <x:c r="D38" s="23">
        <x:f>IF($B38="","",$B38*$C38)</x:f>
        <x:v>519.75</x:v>
      </x:c>
    </x:row>
    <x:row r="39">
      <x:c r="A39" s="21" t="inlineStr">
        <x:is>
          <x:t xml:space="preserve">Capa 3</x:t>
        </x:is>
      </x:c>
      <x:c r="B39" s="22">
        <x:f>IFERROR(IF(INDEX($M$8:$T$32,$AZ$1-7,3)=0,"",INDEX($M$8:$T$32,$AZ$1-7,3)),"")</x:f>
      </x:c>
      <x:c r="C39" s="23">
        <x:f>IF($B39="","",INDEX($U$8:$AB$32,$AZ$1-7,3))</x:f>
      </x:c>
      <x:c r="D39" s="23">
        <x:f>IF($B39="","",$B39*$C39)</x:f>
      </x:c>
    </x:row>
    <x:row r="40">
      <x:c r="A40" s="21" t="inlineStr">
        <x:is>
          <x:t xml:space="preserve">Capa 4</x:t>
        </x:is>
      </x:c>
      <x:c r="B40" s="22">
        <x:f>IFERROR(IF(INDEX($M$8:$T$32,$AZ$1-7,4)=0,"",INDEX($M$8:$T$32,$AZ$1-7,4)),"")</x:f>
      </x:c>
      <x:c r="C40" s="23">
        <x:f>IF($B40="","",INDEX($U$8:$AB$32,$AZ$1-7,4))</x:f>
      </x:c>
      <x:c r="D40" s="23">
        <x:f>IF($B40="","",$B40*$C40)</x:f>
      </x:c>
    </x:row>
    <x:row r="41">
      <x:c r="A41" s="21" t="inlineStr">
        <x:is>
          <x:t xml:space="preserve">Capa 5</x:t>
        </x:is>
      </x:c>
      <x:c r="B41" s="22">
        <x:f>IFERROR(IF(INDEX($M$8:$T$32,$AZ$1-7,5)=0,"",INDEX($M$8:$T$32,$AZ$1-7,5)),"")</x:f>
      </x:c>
      <x:c r="C41" s="23">
        <x:f>IF($B41="","",INDEX($U$8:$AB$32,$AZ$1-7,5))</x:f>
      </x:c>
      <x:c r="D41" s="23">
        <x:f>IF($B41="","",$B41*$C41)</x:f>
      </x:c>
    </x:row>
    <x:row r="42">
      <x:c r="A42" s="21" t="inlineStr">
        <x:is>
          <x:t xml:space="preserve">Capa 6</x:t>
        </x:is>
      </x:c>
      <x:c r="B42" s="22">
        <x:f>IFERROR(IF(INDEX($M$8:$T$32,$AZ$1-7,6)=0,"",INDEX($M$8:$T$32,$AZ$1-7,6)),"")</x:f>
      </x:c>
      <x:c r="C42" s="23">
        <x:f>IF($B42="","",INDEX($U$8:$AB$32,$AZ$1-7,6))</x:f>
      </x:c>
      <x:c r="D42" s="23">
        <x:f>IF($B42="","",$B42*$C42)</x:f>
      </x:c>
    </x:row>
    <x:row r="43">
      <x:c r="A43" s="21" t="inlineStr">
        <x:is>
          <x:t xml:space="preserve">Capa 7</x:t>
        </x:is>
      </x:c>
      <x:c r="B43" s="22">
        <x:f>IFERROR(IF(INDEX($M$8:$T$32,$AZ$1-7,7)=0,"",INDEX($M$8:$T$32,$AZ$1-7,7)),"")</x:f>
      </x:c>
      <x:c r="C43" s="23">
        <x:f>IF($B43="","",INDEX($U$8:$AB$32,$AZ$1-7,7))</x:f>
      </x:c>
      <x:c r="D43" s="23">
        <x:f>IF($B43="","",$B43*$C43)</x:f>
      </x:c>
    </x:row>
    <x:row r="44">
      <x:c r="A44" s="21" t="inlineStr">
        <x:is>
          <x:t xml:space="preserve">Capa 8</x:t>
        </x:is>
      </x:c>
      <x:c r="B44" s="22">
        <x:f>IFERROR(IF(INDEX($M$8:$T$32,$AZ$1-7,8)=0,"",INDEX($M$8:$T$32,$AZ$1-7,8)),"")</x:f>
      </x:c>
      <x:c r="C44" s="23">
        <x:f>IF($B44="","",INDEX($U$8:$AB$32,$AZ$1-7,8))</x:f>
      </x:c>
      <x:c r="D44" s="23">
        <x:f>IF($B44="","",$B44*$C44)</x:f>
      </x:c>
    </x:row>
  </x:sheetData>
  <x:mergeCells>
    <x:mergeCell ref="A2:L2"/>
    <x:mergeCell ref="A35:D35"/>
    <x:mergeCell ref="F35:L35"/>
    <x:mergeCell ref="A1:L1"/>
    <x:mergeCell ref="F36:L40"/>
  </x:mergeCells>
  <x:conditionalFormatting sqref="A8:L32">
    <x:cfRule type="expression" dxfId="0" priority="1">
      <x:formula>AND($B8="Salida",$D8&gt;$AJ8)</x:formula>
    </x:cfRule>
    <x:cfRule type="expression" dxfId="1" priority="2">
      <x:formula>AND(OR($B8="Inicial",$B8="Entrada"),$E8="")</x:formula>
    </x:cfRule>
  </x:conditionalFormatting>
  <x:dataValidations count="3">
    <x:dataValidation type="list" allowBlank="1" showDropDown="0" showInputMessage="0" showErrorMessage="0" sqref="B8:B32">
      <x:formula1>"Inicial,Entrada,Salida"</x:formula1>
    </x:dataValidation>
    <x:dataValidation type="whole" operator="greaterThan" allowBlank="1" showDropDown="0" showInputMessage="0" showErrorMessage="0" sqref="D8:D32">
      <x:formula1>0</x:formula1>
    </x:dataValidation>
    <x:dataValidation type="decimal" operator="greaterThan" allowBlank="1" showDropDown="0" showInputMessage="0" showErrorMessage="0" sqref="E8:E32">
      <x:formula1>0</x:formula1>
    </x:dataValidation>
  </x:dataValidations>
  <x:pageMargins left="0.7" right="0.7" top="0.75" bottom="0.75" header="0.3" footer="0.3"/>
</x:worksheet>
</file>