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turnos rotativos de lunes a domingo ejemplos\"/>
    </mc:Choice>
  </mc:AlternateContent>
  <xr:revisionPtr revIDLastSave="0" documentId="13_ncr:1_{0BD1571F-FF31-436A-A17C-E90FB96CC43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uadrante" sheetId="1" r:id="rId1"/>
    <sheet name="Config" sheetId="2" r:id="rId2"/>
  </sheets>
  <definedNames>
    <definedName name="_xlnm.Print_Area" localSheetId="1">Config!$A$1:$AJ$36</definedName>
    <definedName name="_xlnm.Print_Area" localSheetId="0">Cuadrante!$A$1:$AL$43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5" i="2" l="1"/>
  <c r="E34" i="2"/>
  <c r="E33" i="2"/>
  <c r="E32" i="2"/>
  <c r="E31" i="2"/>
  <c r="E30" i="2"/>
  <c r="E29" i="2"/>
  <c r="E28" i="2"/>
  <c r="B7" i="2"/>
  <c r="B6" i="2"/>
  <c r="M32" i="1"/>
  <c r="L32" i="1"/>
  <c r="K32" i="1"/>
  <c r="AL27" i="1"/>
  <c r="AE27" i="1"/>
  <c r="AD27" i="1"/>
  <c r="C27" i="1"/>
  <c r="B27" i="1"/>
  <c r="A27" i="1"/>
  <c r="AL26" i="1"/>
  <c r="AK26" i="1"/>
  <c r="AJ26" i="1"/>
  <c r="AC26" i="1"/>
  <c r="AB26" i="1"/>
  <c r="Z26" i="1"/>
  <c r="Y26" i="1"/>
  <c r="X26" i="1"/>
  <c r="W26" i="1"/>
  <c r="V26" i="1"/>
  <c r="U26" i="1"/>
  <c r="T26" i="1"/>
  <c r="S26" i="1"/>
  <c r="R26" i="1"/>
  <c r="Q26" i="1"/>
  <c r="P26" i="1"/>
  <c r="I26" i="1"/>
  <c r="H26" i="1"/>
  <c r="G26" i="1"/>
  <c r="F26" i="1"/>
  <c r="E26" i="1"/>
  <c r="D26" i="1"/>
  <c r="C26" i="1"/>
  <c r="B26" i="1"/>
  <c r="A26" i="1"/>
  <c r="AI25" i="1"/>
  <c r="AH25" i="1"/>
  <c r="AA25" i="1"/>
  <c r="W25" i="1"/>
  <c r="V25" i="1"/>
  <c r="U25" i="1"/>
  <c r="T25" i="1"/>
  <c r="S25" i="1"/>
  <c r="R25" i="1"/>
  <c r="Q25" i="1"/>
  <c r="P25" i="1"/>
  <c r="O25" i="1"/>
  <c r="N25" i="1"/>
  <c r="A25" i="1"/>
  <c r="Z25" i="1" s="1"/>
  <c r="AJ24" i="1"/>
  <c r="AI24" i="1"/>
  <c r="W24" i="1"/>
  <c r="V24" i="1"/>
  <c r="U24" i="1"/>
  <c r="T24" i="1"/>
  <c r="O24" i="1"/>
  <c r="N24" i="1"/>
  <c r="M24" i="1"/>
  <c r="L24" i="1"/>
  <c r="A24" i="1"/>
  <c r="AH24" i="1" s="1"/>
  <c r="C23" i="1"/>
  <c r="B23" i="1"/>
  <c r="A23" i="1"/>
  <c r="T22" i="1"/>
  <c r="A22" i="1"/>
  <c r="AK21" i="1"/>
  <c r="AJ21" i="1"/>
  <c r="AI21" i="1"/>
  <c r="AH21" i="1"/>
  <c r="AG21" i="1"/>
  <c r="AF21" i="1"/>
  <c r="AE21" i="1"/>
  <c r="AD21" i="1"/>
  <c r="AC21" i="1"/>
  <c r="AB21" i="1"/>
  <c r="AA21" i="1"/>
  <c r="M21" i="1"/>
  <c r="L21" i="1"/>
  <c r="K21" i="1"/>
  <c r="D21" i="1"/>
  <c r="C21" i="1"/>
  <c r="B21" i="1"/>
  <c r="A21" i="1"/>
  <c r="Y21" i="1" s="1"/>
  <c r="D20" i="1"/>
  <c r="A20" i="1"/>
  <c r="AI19" i="1"/>
  <c r="AE19" i="1"/>
  <c r="AD19" i="1"/>
  <c r="AC19" i="1"/>
  <c r="AB19" i="1"/>
  <c r="O19" i="1"/>
  <c r="K19" i="1"/>
  <c r="D19" i="1"/>
  <c r="C19" i="1"/>
  <c r="B19" i="1"/>
  <c r="A19" i="1"/>
  <c r="D18" i="1"/>
  <c r="A18" i="1"/>
  <c r="A17" i="1"/>
  <c r="D16" i="1"/>
  <c r="C16" i="1"/>
  <c r="AF16" i="1" s="1"/>
  <c r="A16" i="1"/>
  <c r="AL13" i="1"/>
  <c r="AK13" i="1"/>
  <c r="AJ13" i="1"/>
  <c r="AI13" i="1"/>
  <c r="AH13" i="1"/>
  <c r="AH19" i="1" s="1"/>
  <c r="AG13" i="1"/>
  <c r="AF13" i="1"/>
  <c r="AE13" i="1"/>
  <c r="AD13" i="1"/>
  <c r="AC13" i="1"/>
  <c r="AB13" i="1"/>
  <c r="AA13" i="1"/>
  <c r="AA19" i="1" s="1"/>
  <c r="Z13" i="1"/>
  <c r="Z21" i="1" s="1"/>
  <c r="Y13" i="1"/>
  <c r="X13" i="1"/>
  <c r="X21" i="1" s="1"/>
  <c r="W13" i="1"/>
  <c r="V13" i="1"/>
  <c r="U13" i="1"/>
  <c r="T13" i="1"/>
  <c r="S13" i="1"/>
  <c r="R13" i="1"/>
  <c r="Q13" i="1"/>
  <c r="P13" i="1"/>
  <c r="O13" i="1"/>
  <c r="O21" i="1" s="1"/>
  <c r="N13" i="1"/>
  <c r="N19" i="1" s="1"/>
  <c r="M13" i="1"/>
  <c r="L13" i="1"/>
  <c r="K13" i="1"/>
  <c r="AI12" i="1"/>
  <c r="AG12" i="1"/>
  <c r="AF12" i="1"/>
  <c r="AF32" i="1" s="1"/>
  <c r="AE12" i="1"/>
  <c r="AE32" i="1" s="1"/>
  <c r="AD12" i="1"/>
  <c r="AD40" i="1" s="1"/>
  <c r="AC12" i="1"/>
  <c r="AB12" i="1"/>
  <c r="AA12" i="1"/>
  <c r="Z12" i="1"/>
  <c r="Y12" i="1"/>
  <c r="X12" i="1"/>
  <c r="O12" i="1"/>
  <c r="M12" i="1"/>
  <c r="L12" i="1"/>
  <c r="K12" i="1"/>
  <c r="K4" i="1"/>
  <c r="H4" i="1"/>
  <c r="E4" i="1"/>
  <c r="B4" i="1"/>
  <c r="Y32" i="1" l="1"/>
  <c r="Y40" i="1"/>
  <c r="Y36" i="1"/>
  <c r="V21" i="1"/>
  <c r="V12" i="1"/>
  <c r="V23" i="1"/>
  <c r="V19" i="1"/>
  <c r="V18" i="1"/>
  <c r="AA40" i="1"/>
  <c r="AA36" i="1"/>
  <c r="AA32" i="1"/>
  <c r="AB40" i="1"/>
  <c r="AB36" i="1"/>
  <c r="AB32" i="1"/>
  <c r="Y20" i="1"/>
  <c r="M23" i="1"/>
  <c r="AJ16" i="1"/>
  <c r="U12" i="1"/>
  <c r="U23" i="1"/>
  <c r="Z36" i="1"/>
  <c r="Z32" i="1"/>
  <c r="Z40" i="1"/>
  <c r="AB16" i="1"/>
  <c r="AC16" i="1"/>
  <c r="W20" i="1"/>
  <c r="R19" i="1"/>
  <c r="R12" i="1"/>
  <c r="R21" i="1"/>
  <c r="E21" i="1" s="1"/>
  <c r="AL19" i="1"/>
  <c r="AL23" i="1"/>
  <c r="AL12" i="1"/>
  <c r="AL21" i="1"/>
  <c r="S19" i="1"/>
  <c r="S12" i="1"/>
  <c r="S21" i="1"/>
  <c r="S23" i="1"/>
  <c r="AI16" i="1"/>
  <c r="O16" i="1"/>
  <c r="N16" i="1"/>
  <c r="AG16" i="1"/>
  <c r="AH16" i="1"/>
  <c r="M16" i="1"/>
  <c r="AE16" i="1"/>
  <c r="K16" i="1"/>
  <c r="H16" i="1" s="1"/>
  <c r="AD16" i="1"/>
  <c r="X16" i="1"/>
  <c r="W16" i="1"/>
  <c r="V16" i="1"/>
  <c r="I16" i="1" s="1"/>
  <c r="AA16" i="1"/>
  <c r="Z16" i="1"/>
  <c r="Y16" i="1"/>
  <c r="U16" i="1"/>
  <c r="T16" i="1"/>
  <c r="S16" i="1"/>
  <c r="R16" i="1"/>
  <c r="AL16" i="1"/>
  <c r="AK16" i="1"/>
  <c r="Q16" i="1"/>
  <c r="P16" i="1"/>
  <c r="L16" i="1"/>
  <c r="R22" i="1"/>
  <c r="X32" i="1"/>
  <c r="X40" i="1"/>
  <c r="X36" i="1"/>
  <c r="T19" i="1"/>
  <c r="T12" i="1"/>
  <c r="T21" i="1"/>
  <c r="T23" i="1"/>
  <c r="B16" i="1"/>
  <c r="AK27" i="1"/>
  <c r="Q27" i="1"/>
  <c r="AJ27" i="1"/>
  <c r="O27" i="1"/>
  <c r="P27" i="1"/>
  <c r="AI27" i="1"/>
  <c r="AH27" i="1"/>
  <c r="N27" i="1"/>
  <c r="AG27" i="1"/>
  <c r="M27" i="1"/>
  <c r="AF27" i="1"/>
  <c r="L27" i="1"/>
  <c r="U27" i="1"/>
  <c r="T27" i="1"/>
  <c r="S27" i="1"/>
  <c r="R27" i="1"/>
  <c r="AC27" i="1"/>
  <c r="AB27" i="1"/>
  <c r="AA27" i="1"/>
  <c r="Z27" i="1"/>
  <c r="X27" i="1"/>
  <c r="W27" i="1"/>
  <c r="F27" i="1"/>
  <c r="Y27" i="1"/>
  <c r="G27" i="1"/>
  <c r="E27" i="1"/>
  <c r="D27" i="1"/>
  <c r="V27" i="1"/>
  <c r="K27" i="1"/>
  <c r="J27" i="1"/>
  <c r="I27" i="1"/>
  <c r="H27" i="1"/>
  <c r="X24" i="1"/>
  <c r="AD32" i="1"/>
  <c r="AG40" i="1"/>
  <c r="AG36" i="1"/>
  <c r="D17" i="1"/>
  <c r="X19" i="1"/>
  <c r="AG23" i="1"/>
  <c r="Y24" i="1"/>
  <c r="AH12" i="1"/>
  <c r="AL17" i="1"/>
  <c r="Y19" i="1"/>
  <c r="AH22" i="1"/>
  <c r="AH23" i="1"/>
  <c r="AF24" i="1"/>
  <c r="X25" i="1"/>
  <c r="AI40" i="1"/>
  <c r="AI36" i="1"/>
  <c r="AI32" i="1"/>
  <c r="Z19" i="1"/>
  <c r="AI23" i="1"/>
  <c r="AG24" i="1"/>
  <c r="Y25" i="1"/>
  <c r="AG32" i="1"/>
  <c r="D22" i="1"/>
  <c r="K22" i="1" s="1"/>
  <c r="X22" i="1"/>
  <c r="W22" i="1"/>
  <c r="C22" i="1"/>
  <c r="B22" i="1"/>
  <c r="AC23" i="1"/>
  <c r="AB23" i="1"/>
  <c r="AA23" i="1"/>
  <c r="Z23" i="1"/>
  <c r="Y23" i="1"/>
  <c r="X23" i="1"/>
  <c r="D23" i="1"/>
  <c r="AE23" i="1"/>
  <c r="AD23" i="1"/>
  <c r="W23" i="1"/>
  <c r="AJ23" i="1"/>
  <c r="AD36" i="1"/>
  <c r="AC40" i="1"/>
  <c r="AC36" i="1"/>
  <c r="W21" i="1"/>
  <c r="W12" i="1"/>
  <c r="B17" i="1"/>
  <c r="X18" i="1"/>
  <c r="C17" i="1"/>
  <c r="AE17" i="1"/>
  <c r="Y18" i="1"/>
  <c r="W19" i="1"/>
  <c r="N17" i="1"/>
  <c r="K40" i="1"/>
  <c r="K36" i="1"/>
  <c r="U19" i="1"/>
  <c r="AE24" i="1"/>
  <c r="I24" i="1"/>
  <c r="AB24" i="1"/>
  <c r="AD24" i="1"/>
  <c r="J24" i="1"/>
  <c r="AC24" i="1"/>
  <c r="H24" i="1"/>
  <c r="AA24" i="1"/>
  <c r="G24" i="1"/>
  <c r="Z24" i="1"/>
  <c r="F24" i="1"/>
  <c r="S24" i="1"/>
  <c r="R24" i="1"/>
  <c r="Q24" i="1"/>
  <c r="P24" i="1"/>
  <c r="AK24" i="1"/>
  <c r="L40" i="1"/>
  <c r="L36" i="1"/>
  <c r="M19" i="1"/>
  <c r="L19" i="1"/>
  <c r="AG19" i="1"/>
  <c r="M17" i="1"/>
  <c r="AF17" i="1"/>
  <c r="L17" i="1"/>
  <c r="K17" i="1"/>
  <c r="AC17" i="1"/>
  <c r="W18" i="1"/>
  <c r="AE40" i="1"/>
  <c r="AE36" i="1"/>
  <c r="AC32" i="1"/>
  <c r="AF40" i="1"/>
  <c r="AF36" i="1"/>
  <c r="N21" i="1"/>
  <c r="G21" i="1" s="1"/>
  <c r="K23" i="1"/>
  <c r="B24" i="1"/>
  <c r="AL24" i="1"/>
  <c r="M40" i="1"/>
  <c r="M36" i="1"/>
  <c r="AF19" i="1"/>
  <c r="L23" i="1"/>
  <c r="C24" i="1"/>
  <c r="AG25" i="1"/>
  <c r="M25" i="1"/>
  <c r="L25" i="1"/>
  <c r="K25" i="1"/>
  <c r="AF25" i="1"/>
  <c r="AE25" i="1"/>
  <c r="AD25" i="1"/>
  <c r="J25" i="1"/>
  <c r="AC25" i="1"/>
  <c r="I25" i="1"/>
  <c r="AB25" i="1"/>
  <c r="H25" i="1"/>
  <c r="G25" i="1"/>
  <c r="AL25" i="1"/>
  <c r="F25" i="1"/>
  <c r="AK25" i="1"/>
  <c r="E25" i="1"/>
  <c r="AJ25" i="1"/>
  <c r="D25" i="1"/>
  <c r="N12" i="1"/>
  <c r="U17" i="1"/>
  <c r="D24" i="1"/>
  <c r="B25" i="1"/>
  <c r="O40" i="1"/>
  <c r="O36" i="1"/>
  <c r="O32" i="1"/>
  <c r="N23" i="1"/>
  <c r="E24" i="1"/>
  <c r="C25" i="1"/>
  <c r="AK18" i="1"/>
  <c r="Q18" i="1"/>
  <c r="AL18" i="1"/>
  <c r="AI18" i="1"/>
  <c r="O18" i="1"/>
  <c r="AH18" i="1"/>
  <c r="N18" i="1"/>
  <c r="Z18" i="1"/>
  <c r="P19" i="1"/>
  <c r="E19" i="1" s="1"/>
  <c r="P12" i="1"/>
  <c r="AJ19" i="1"/>
  <c r="AJ12" i="1"/>
  <c r="B18" i="1"/>
  <c r="P21" i="1"/>
  <c r="Q19" i="1"/>
  <c r="Q12" i="1"/>
  <c r="AK19" i="1"/>
  <c r="AK12" i="1"/>
  <c r="C18" i="1"/>
  <c r="AB18" i="1"/>
  <c r="Q21" i="1"/>
  <c r="I21" i="1" s="1"/>
  <c r="AI26" i="1"/>
  <c r="O26" i="1"/>
  <c r="M26" i="1"/>
  <c r="AH26" i="1"/>
  <c r="N26" i="1"/>
  <c r="AG26" i="1"/>
  <c r="AF26" i="1"/>
  <c r="L26" i="1"/>
  <c r="AE26" i="1"/>
  <c r="K26" i="1"/>
  <c r="AD26" i="1"/>
  <c r="J26" i="1"/>
  <c r="AA26" i="1"/>
  <c r="U21" i="1"/>
  <c r="B20" i="1"/>
  <c r="C20" i="1"/>
  <c r="H21" i="1" l="1"/>
  <c r="R32" i="1"/>
  <c r="R40" i="1"/>
  <c r="R36" i="1"/>
  <c r="J21" i="1"/>
  <c r="Z22" i="1"/>
  <c r="AE39" i="1"/>
  <c r="AE41" i="1" s="1"/>
  <c r="AG20" i="1"/>
  <c r="AF20" i="1"/>
  <c r="AE20" i="1"/>
  <c r="AC20" i="1"/>
  <c r="AB20" i="1"/>
  <c r="M20" i="1"/>
  <c r="K20" i="1"/>
  <c r="AA20" i="1"/>
  <c r="L20" i="1"/>
  <c r="L31" i="1" s="1"/>
  <c r="L33" i="1" s="1"/>
  <c r="Q20" i="1"/>
  <c r="P20" i="1"/>
  <c r="O20" i="1"/>
  <c r="AK20" i="1"/>
  <c r="AJ20" i="1"/>
  <c r="AI20" i="1"/>
  <c r="AI39" i="1" s="1"/>
  <c r="AI41" i="1" s="1"/>
  <c r="AH20" i="1"/>
  <c r="AH31" i="1" s="1"/>
  <c r="AH33" i="1" s="1"/>
  <c r="AB17" i="1"/>
  <c r="AB39" i="1" s="1"/>
  <c r="AB41" i="1" s="1"/>
  <c r="AA17" i="1"/>
  <c r="AA31" i="1" s="1"/>
  <c r="AA33" i="1" s="1"/>
  <c r="Y17" i="1"/>
  <c r="Y35" i="1" s="1"/>
  <c r="Y37" i="1" s="1"/>
  <c r="X17" i="1"/>
  <c r="X39" i="1" s="1"/>
  <c r="X41" i="1" s="1"/>
  <c r="W17" i="1"/>
  <c r="Z17" i="1"/>
  <c r="AH36" i="1"/>
  <c r="AH40" i="1"/>
  <c r="AH32" i="1"/>
  <c r="AA22" i="1"/>
  <c r="P40" i="1"/>
  <c r="P36" i="1"/>
  <c r="P32" i="1"/>
  <c r="W39" i="1"/>
  <c r="W41" i="1" s="1"/>
  <c r="W35" i="1"/>
  <c r="W37" i="1" s="1"/>
  <c r="W31" i="1"/>
  <c r="W33" i="1" s="1"/>
  <c r="V20" i="1"/>
  <c r="E16" i="1"/>
  <c r="O17" i="1"/>
  <c r="U20" i="1"/>
  <c r="K18" i="1"/>
  <c r="AJ18" i="1"/>
  <c r="AG18" i="1"/>
  <c r="AG39" i="1" s="1"/>
  <c r="AG41" i="1" s="1"/>
  <c r="AF18" i="1"/>
  <c r="AF35" i="1" s="1"/>
  <c r="AF37" i="1" s="1"/>
  <c r="AE18" i="1"/>
  <c r="AE35" i="1" s="1"/>
  <c r="AE37" i="1" s="1"/>
  <c r="AD18" i="1"/>
  <c r="AD35" i="1" s="1"/>
  <c r="AD37" i="1" s="1"/>
  <c r="AC18" i="1"/>
  <c r="T18" i="1"/>
  <c r="P18" i="1"/>
  <c r="M18" i="1"/>
  <c r="M39" i="1" s="1"/>
  <c r="M41" i="1" s="1"/>
  <c r="L18" i="1"/>
  <c r="R18" i="1"/>
  <c r="AI17" i="1"/>
  <c r="W32" i="1"/>
  <c r="W40" i="1"/>
  <c r="W36" i="1"/>
  <c r="S18" i="1"/>
  <c r="N20" i="1"/>
  <c r="N39" i="1" s="1"/>
  <c r="N41" i="1" s="1"/>
  <c r="V32" i="1"/>
  <c r="V40" i="1"/>
  <c r="V36" i="1"/>
  <c r="S20" i="1"/>
  <c r="R17" i="1"/>
  <c r="AI22" i="1"/>
  <c r="S22" i="1"/>
  <c r="AL20" i="1"/>
  <c r="AL39" i="1" s="1"/>
  <c r="AL41" i="1" s="1"/>
  <c r="Q36" i="1"/>
  <c r="Q32" i="1"/>
  <c r="Q40" i="1"/>
  <c r="X20" i="1"/>
  <c r="Q17" i="1"/>
  <c r="G17" i="1" s="1"/>
  <c r="AK17" i="1"/>
  <c r="AK39" i="1" s="1"/>
  <c r="AK41" i="1" s="1"/>
  <c r="AA18" i="1"/>
  <c r="AK22" i="1"/>
  <c r="T20" i="1"/>
  <c r="U22" i="1"/>
  <c r="AD17" i="1"/>
  <c r="AD20" i="1"/>
  <c r="N22" i="1"/>
  <c r="E22" i="1" s="1"/>
  <c r="V22" i="1"/>
  <c r="AL22" i="1"/>
  <c r="T17" i="1"/>
  <c r="T39" i="1" s="1"/>
  <c r="T41" i="1" s="1"/>
  <c r="V35" i="1"/>
  <c r="V37" i="1" s="1"/>
  <c r="V39" i="1"/>
  <c r="V31" i="1"/>
  <c r="N36" i="1"/>
  <c r="N40" i="1"/>
  <c r="J19" i="1"/>
  <c r="N32" i="1"/>
  <c r="J16" i="1"/>
  <c r="L35" i="1"/>
  <c r="L37" i="1" s="1"/>
  <c r="Y22" i="1"/>
  <c r="K39" i="1"/>
  <c r="K41" i="1" s="1"/>
  <c r="K31" i="1"/>
  <c r="K33" i="1" s="1"/>
  <c r="AG17" i="1"/>
  <c r="AC35" i="1"/>
  <c r="AC37" i="1" s="1"/>
  <c r="AC39" i="1"/>
  <c r="AC41" i="1" s="1"/>
  <c r="F21" i="1"/>
  <c r="AK36" i="1"/>
  <c r="AK32" i="1"/>
  <c r="AK40" i="1"/>
  <c r="Z20" i="1"/>
  <c r="Z31" i="1" s="1"/>
  <c r="Z33" i="1" s="1"/>
  <c r="P17" i="1"/>
  <c r="AJ17" i="1"/>
  <c r="AH17" i="1"/>
  <c r="AH39" i="1" s="1"/>
  <c r="AH41" i="1" s="1"/>
  <c r="R20" i="1"/>
  <c r="R39" i="1" s="1"/>
  <c r="R41" i="1" s="1"/>
  <c r="AJ22" i="1"/>
  <c r="F16" i="1"/>
  <c r="U18" i="1"/>
  <c r="U39" i="1" s="1"/>
  <c r="U41" i="1" s="1"/>
  <c r="V17" i="1"/>
  <c r="G16" i="1"/>
  <c r="S32" i="1"/>
  <c r="S36" i="1"/>
  <c r="S40" i="1"/>
  <c r="I19" i="1"/>
  <c r="F19" i="1"/>
  <c r="H19" i="1"/>
  <c r="G19" i="1"/>
  <c r="U32" i="1"/>
  <c r="U40" i="1"/>
  <c r="U36" i="1"/>
  <c r="T32" i="1"/>
  <c r="T40" i="1"/>
  <c r="T36" i="1"/>
  <c r="AJ40" i="1"/>
  <c r="AJ36" i="1"/>
  <c r="AJ32" i="1"/>
  <c r="S17" i="1"/>
  <c r="S39" i="1" s="1"/>
  <c r="S41" i="1" s="1"/>
  <c r="AK23" i="1"/>
  <c r="R23" i="1"/>
  <c r="R31" i="1" s="1"/>
  <c r="R33" i="1" s="1"/>
  <c r="Q23" i="1"/>
  <c r="O23" i="1"/>
  <c r="F23" i="1" s="1"/>
  <c r="P23" i="1"/>
  <c r="P39" i="1" s="1"/>
  <c r="P41" i="1" s="1"/>
  <c r="Q22" i="1"/>
  <c r="Q31" i="1" s="1"/>
  <c r="Q33" i="1" s="1"/>
  <c r="P22" i="1"/>
  <c r="O22" i="1"/>
  <c r="M22" i="1"/>
  <c r="L22" i="1"/>
  <c r="H22" i="1" s="1"/>
  <c r="AD22" i="1"/>
  <c r="AE22" i="1"/>
  <c r="AC22" i="1"/>
  <c r="AC31" i="1" s="1"/>
  <c r="AC33" i="1" s="1"/>
  <c r="AB22" i="1"/>
  <c r="AG22" i="1"/>
  <c r="AF22" i="1"/>
  <c r="AF23" i="1"/>
  <c r="AL32" i="1"/>
  <c r="AL40" i="1"/>
  <c r="AL36" i="1"/>
  <c r="AJ39" i="1"/>
  <c r="AJ41" i="1" s="1"/>
  <c r="AJ31" i="1"/>
  <c r="AJ33" i="1" s="1"/>
  <c r="AJ35" i="1"/>
  <c r="AJ37" i="1" s="1"/>
  <c r="Q35" i="1" l="1"/>
  <c r="Q37" i="1" s="1"/>
  <c r="E17" i="1"/>
  <c r="P35" i="1"/>
  <c r="P37" i="1" s="1"/>
  <c r="AE31" i="1"/>
  <c r="AE33" i="1" s="1"/>
  <c r="Q39" i="1"/>
  <c r="Q41" i="1" s="1"/>
  <c r="O35" i="1"/>
  <c r="O37" i="1" s="1"/>
  <c r="P31" i="1"/>
  <c r="P33" i="1" s="1"/>
  <c r="H23" i="1"/>
  <c r="V41" i="1"/>
  <c r="O31" i="1"/>
  <c r="O33" i="1" s="1"/>
  <c r="AB35" i="1"/>
  <c r="AB37" i="1" s="1"/>
  <c r="AF31" i="1"/>
  <c r="AF33" i="1" s="1"/>
  <c r="I18" i="1"/>
  <c r="F18" i="1"/>
  <c r="E18" i="1"/>
  <c r="J18" i="1"/>
  <c r="H18" i="1"/>
  <c r="G18" i="1"/>
  <c r="AA39" i="1"/>
  <c r="AA41" i="1" s="1"/>
  <c r="AB31" i="1"/>
  <c r="AB33" i="1" s="1"/>
  <c r="K35" i="1"/>
  <c r="K37" i="1" s="1"/>
  <c r="AA35" i="1"/>
  <c r="AA37" i="1" s="1"/>
  <c r="R35" i="1"/>
  <c r="R37" i="1" s="1"/>
  <c r="N35" i="1"/>
  <c r="N37" i="1" s="1"/>
  <c r="AG31" i="1"/>
  <c r="AG33" i="1" s="1"/>
  <c r="AD39" i="1"/>
  <c r="AD41" i="1" s="1"/>
  <c r="Z35" i="1"/>
  <c r="Z37" i="1" s="1"/>
  <c r="N31" i="1"/>
  <c r="N33" i="1" s="1"/>
  <c r="AG35" i="1"/>
  <c r="AG37" i="1" s="1"/>
  <c r="AD31" i="1"/>
  <c r="AD33" i="1" s="1"/>
  <c r="Z39" i="1"/>
  <c r="Z41" i="1" s="1"/>
  <c r="AI35" i="1"/>
  <c r="AI37" i="1" s="1"/>
  <c r="F17" i="1"/>
  <c r="AF39" i="1"/>
  <c r="AF41" i="1" s="1"/>
  <c r="U31" i="1"/>
  <c r="U33" i="1" s="1"/>
  <c r="AI31" i="1"/>
  <c r="AI33" i="1" s="1"/>
  <c r="E23" i="1"/>
  <c r="U35" i="1"/>
  <c r="U37" i="1" s="1"/>
  <c r="I17" i="1"/>
  <c r="AL35" i="1"/>
  <c r="AL37" i="1" s="1"/>
  <c r="G23" i="1"/>
  <c r="L39" i="1"/>
  <c r="L41" i="1" s="1"/>
  <c r="T31" i="1"/>
  <c r="T33" i="1" s="1"/>
  <c r="AL31" i="1"/>
  <c r="AL33" i="1" s="1"/>
  <c r="J17" i="1"/>
  <c r="T35" i="1"/>
  <c r="T37" i="1" s="1"/>
  <c r="AH35" i="1"/>
  <c r="AH37" i="1" s="1"/>
  <c r="G20" i="1"/>
  <c r="F20" i="1"/>
  <c r="E20" i="1"/>
  <c r="J20" i="1"/>
  <c r="I20" i="1"/>
  <c r="H20" i="1"/>
  <c r="F22" i="1"/>
  <c r="J22" i="1"/>
  <c r="I23" i="1"/>
  <c r="Y39" i="1"/>
  <c r="Y41" i="1" s="1"/>
  <c r="G22" i="1"/>
  <c r="J23" i="1"/>
  <c r="X31" i="1"/>
  <c r="X33" i="1" s="1"/>
  <c r="Y31" i="1"/>
  <c r="Y33" i="1" s="1"/>
  <c r="S31" i="1"/>
  <c r="S33" i="1" s="1"/>
  <c r="X35" i="1"/>
  <c r="X37" i="1" s="1"/>
  <c r="I22" i="1"/>
  <c r="S35" i="1"/>
  <c r="S37" i="1" s="1"/>
  <c r="M35" i="1"/>
  <c r="M37" i="1" s="1"/>
  <c r="AK35" i="1"/>
  <c r="AK37" i="1" s="1"/>
  <c r="M31" i="1"/>
  <c r="M33" i="1" s="1"/>
  <c r="AK31" i="1"/>
  <c r="AK33" i="1" s="1"/>
  <c r="H17" i="1"/>
  <c r="V33" i="1"/>
  <c r="O39" i="1"/>
  <c r="O41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B5" authorId="0" shapeId="0" xr:uid="{00000000-0006-0000-0100-000001000000}">
      <text>
        <r>
          <rPr>
            <sz val="11"/>
            <color theme="1"/>
            <rFont val="Calibri"/>
            <family val="2"/>
            <scheme val="minor"/>
          </rPr>
          <t>Introduce aquí el lunes desde el que quieres iniciar el ciclo.</t>
        </r>
      </text>
    </comment>
    <comment ref="C28" authorId="0" shapeId="0" xr:uid="{00000000-0006-0000-0100-000002000000}">
      <text>
        <r>
          <rPr>
            <sz val="11"/>
            <color theme="1"/>
            <rFont val="Calibri"/>
            <family val="2"/>
            <scheme val="minor"/>
          </rPr>
          <t>Este código sustituye el valor automático de esa persona en esa fecha.</t>
        </r>
      </text>
    </comment>
  </commentList>
</comments>
</file>

<file path=xl/sharedStrings.xml><?xml version="1.0" encoding="utf-8"?>
<sst xmlns="http://schemas.openxmlformats.org/spreadsheetml/2006/main" count="396" uniqueCount="98">
  <si>
    <t>Cuadrante rotativo de lunes a domingo</t>
  </si>
  <si>
    <t>Hoja principal de consulta. La planificación se genera desde la pestaña Configuración.</t>
  </si>
  <si>
    <t>Equipo</t>
  </si>
  <si>
    <t>Inicio</t>
  </si>
  <si>
    <t>Fin</t>
  </si>
  <si>
    <t>Estado</t>
  </si>
  <si>
    <t>Consejo: modifica fecha, empleados, desfases e incidencias en Configuración. Esta hoja sirve para visualizar, imprimir y revisar cobertura.</t>
  </si>
  <si>
    <t>Leyenda</t>
  </si>
  <si>
    <t>Código</t>
  </si>
  <si>
    <t>Significado</t>
  </si>
  <si>
    <t>Horas</t>
  </si>
  <si>
    <t>M</t>
  </si>
  <si>
    <t>Mañana</t>
  </si>
  <si>
    <t>Semana 1</t>
  </si>
  <si>
    <t>Semana 2</t>
  </si>
  <si>
    <t>Semana 3</t>
  </si>
  <si>
    <t>Semana 4</t>
  </si>
  <si>
    <t>T</t>
  </si>
  <si>
    <t>Tarde</t>
  </si>
  <si>
    <t>N</t>
  </si>
  <si>
    <t>Noche</t>
  </si>
  <si>
    <t>L</t>
  </si>
  <si>
    <t>Libre</t>
  </si>
  <si>
    <t>Empleado</t>
  </si>
  <si>
    <t>Área</t>
  </si>
  <si>
    <t>Grupo</t>
  </si>
  <si>
    <t>Desf.</t>
  </si>
  <si>
    <t>L/V</t>
  </si>
  <si>
    <t>FDS</t>
  </si>
  <si>
    <t>Planificación automática del ciclo</t>
  </si>
  <si>
    <t>Cobertura diaria</t>
  </si>
  <si>
    <t>Mañana (M) - asignado</t>
  </si>
  <si>
    <t/>
  </si>
  <si>
    <t>Mañana (M) - objetivo</t>
  </si>
  <si>
    <t>Mañana (M) - diferencia</t>
  </si>
  <si>
    <t>Tarde (T) - asignado</t>
  </si>
  <si>
    <t>Tarde (T) - objetivo</t>
  </si>
  <si>
    <t>Tarde (T) - diferencia</t>
  </si>
  <si>
    <t>Noche (N) - asignado</t>
  </si>
  <si>
    <t>Noche (N) - objetivo</t>
  </si>
  <si>
    <t>Noche (N) - diferencia</t>
  </si>
  <si>
    <t>Si necesitas una excepción puntual, añade la fecha y el empleado en la tabla de Incidencias de la hoja Configuración.</t>
  </si>
  <si>
    <t>Configuración del cuadrante rotativo</t>
  </si>
  <si>
    <t>Parámetros</t>
  </si>
  <si>
    <t>Cómo usar</t>
  </si>
  <si>
    <t>Códigos de turno</t>
  </si>
  <si>
    <t>Servicio / equipo</t>
  </si>
  <si>
    <t>Centro de movilidad urbana</t>
  </si>
  <si>
    <t>1) Ajusta la fecha de inicio.
2) Modifica empleados, grupos y desfases.
3) Usa Incidencias para vacaciones, formación o cambios puntuales.
4) El cuadrante se recalcula solo.</t>
  </si>
  <si>
    <t>Turno</t>
  </si>
  <si>
    <t>Inicio del ciclo (lunes)</t>
  </si>
  <si>
    <t>06:00</t>
  </si>
  <si>
    <t>14:00</t>
  </si>
  <si>
    <t>Fin del ciclo</t>
  </si>
  <si>
    <t>22:00</t>
  </si>
  <si>
    <t>Validación</t>
  </si>
  <si>
    <t>-</t>
  </si>
  <si>
    <t>V</t>
  </si>
  <si>
    <t>Vacaciones</t>
  </si>
  <si>
    <t>F</t>
  </si>
  <si>
    <t>Formación</t>
  </si>
  <si>
    <t>09:00</t>
  </si>
  <si>
    <t>17:00</t>
  </si>
  <si>
    <t>Activo</t>
  </si>
  <si>
    <t>Desfase (días)</t>
  </si>
  <si>
    <t>Observación</t>
  </si>
  <si>
    <t>Sí</t>
  </si>
  <si>
    <t>Alba Soto</t>
  </si>
  <si>
    <t>Operación</t>
  </si>
  <si>
    <t>A</t>
  </si>
  <si>
    <t>Base</t>
  </si>
  <si>
    <t>Patrón rotativo base (28 días)</t>
  </si>
  <si>
    <t>Bruno Márquez</t>
  </si>
  <si>
    <t>Monitoreo</t>
  </si>
  <si>
    <t>Carmen Leal</t>
  </si>
  <si>
    <t>Atención</t>
  </si>
  <si>
    <t>B</t>
  </si>
  <si>
    <t>Daniel Serra</t>
  </si>
  <si>
    <t>Eva Pardo</t>
  </si>
  <si>
    <t>Coordinación</t>
  </si>
  <si>
    <t>C</t>
  </si>
  <si>
    <t>Fabio Costa</t>
  </si>
  <si>
    <t>D</t>
  </si>
  <si>
    <t>Greta Ríos</t>
  </si>
  <si>
    <t>Incidencias</t>
  </si>
  <si>
    <t>Puedes cambiar cualquier código del patrón para adaptar el ciclo a tu operación.</t>
  </si>
  <si>
    <t>Hugo Mena</t>
  </si>
  <si>
    <t>Cobertura objetivo</t>
  </si>
  <si>
    <t>Lun-Vie</t>
  </si>
  <si>
    <t>Sáb-Dom</t>
  </si>
  <si>
    <t>Los grupos A-D alimentan el patrón automático. El desfase permite adelantar o retrasar días dentro del ciclo.</t>
  </si>
  <si>
    <t>Incidencias / excepciones</t>
  </si>
  <si>
    <t>Fecha</t>
  </si>
  <si>
    <t>Código manual</t>
  </si>
  <si>
    <t>Nota</t>
  </si>
  <si>
    <t>Clave</t>
  </si>
  <si>
    <t>Formación interna</t>
  </si>
  <si>
    <t>Las incidencias tienen prioridad sobre el patrón automático.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</si>
</sst>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"/>
  </numFmts>
  <fonts count="12" x14ac:knownFonts="1">
    <font>
      <sz val="11"/>
      <color theme="1"/>
      <name val="Calibri"/>
      <family val="2"/>
      <scheme val="minor"/>
    </font>
    <font>
      <b/>
      <sz val="16"/>
      <color rgb="FF1F4E78"/>
      <name val="Calibri"/>
    </font>
    <font>
      <b/>
      <sz val="10"/>
      <color rgb="FF1F4E78"/>
      <name val="Calibri"/>
    </font>
    <font>
      <sz val="10"/>
      <color rgb="FF000000"/>
      <name val="Calibri"/>
    </font>
    <font>
      <sz val="10"/>
      <color rgb="FF0000FF"/>
      <name val="Calibri"/>
    </font>
    <font>
      <i/>
      <sz val="9"/>
      <color rgb="FF666666"/>
      <name val="Calibri"/>
    </font>
    <font>
      <b/>
      <sz val="10"/>
      <color rgb="FFFFFFFF"/>
      <name val="Calibri"/>
    </font>
    <font>
      <b/>
      <sz val="10"/>
      <name val="Calibri"/>
    </font>
    <font>
      <sz val="10"/>
      <name val="Calibri"/>
    </font>
    <font>
      <i/>
      <sz val="10"/>
      <color rgb="FF666666"/>
      <name val="Calibri"/>
    </font>
    <font>
      <b/>
      <sz val="25"/>
      <color rgb="FF1F4E78"/>
      <name val="Calibri"/>
      <family val="2"/>
    </font>
    <font>
      <sz val="25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3F3F3"/>
      </patternFill>
    </fill>
    <fill>
      <patternFill patternType="solid">
        <fgColor rgb="FF1F4E78"/>
      </patternFill>
    </fill>
    <fill>
      <patternFill patternType="solid">
        <fgColor rgb="FFDDEBF7"/>
      </patternFill>
    </fill>
    <fill>
      <patternFill patternType="solid">
        <fgColor rgb="FFFFFFFF"/>
      </patternFill>
    </fill>
    <fill>
      <patternFill patternType="solid">
        <fgColor rgb="FFFCE4D6"/>
      </patternFill>
    </fill>
    <fill>
      <patternFill patternType="solid">
        <fgColor rgb="FFB4C6E7"/>
      </patternFill>
    </fill>
    <fill>
      <patternFill patternType="solid">
        <fgColor rgb="FFE7E6E6"/>
      </patternFill>
    </fill>
    <fill>
      <patternFill patternType="solid">
        <fgColor rgb="FFF4CCCC"/>
      </patternFill>
    </fill>
    <fill>
      <patternFill patternType="solid">
        <fgColor rgb="FFD9E1F2"/>
      </patternFill>
    </fill>
    <fill>
      <patternFill patternType="solid">
        <fgColor rgb="FF7F7F7F"/>
      </patternFill>
    </fill>
    <fill>
      <patternFill patternType="solid">
        <fgColor rgb="FFD9EAF7"/>
      </patternFill>
    </fill>
    <fill>
      <patternFill patternType="solid">
        <fgColor rgb="FFE4DFEC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/>
      <top style="thin">
        <color rgb="FFBFBFBF"/>
      </top>
      <bottom/>
      <diagonal/>
    </border>
    <border>
      <left/>
      <right style="thin">
        <color rgb="FFBFBFBF"/>
      </right>
      <top style="thin">
        <color rgb="FFBFBFBF"/>
      </top>
      <bottom/>
      <diagonal/>
    </border>
    <border>
      <left/>
      <right/>
      <top style="thin">
        <color rgb="FFBFBFBF"/>
      </top>
      <bottom style="thin">
        <color rgb="FFBFBFBF"/>
      </bottom>
      <diagonal/>
    </border>
    <border>
      <left/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/>
      <top/>
      <bottom/>
      <diagonal/>
    </border>
    <border>
      <left/>
      <right style="thin">
        <color rgb="FFBFBFBF"/>
      </right>
      <top/>
      <bottom/>
      <diagonal/>
    </border>
    <border>
      <left style="thin">
        <color rgb="FFBFBFBF"/>
      </left>
      <right/>
      <top/>
      <bottom style="thin">
        <color rgb="FFBFBFBF"/>
      </bottom>
      <diagonal/>
    </border>
    <border>
      <left/>
      <right/>
      <top/>
      <bottom style="thin">
        <color rgb="FFBFBFBF"/>
      </bottom>
      <diagonal/>
    </border>
    <border>
      <left/>
      <right style="thin">
        <color rgb="FFBFBFBF"/>
      </right>
      <top/>
      <bottom style="thin">
        <color rgb="FFBFBFBF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0" xfId="0" applyFont="1"/>
    <xf numFmtId="0" fontId="3" fillId="3" borderId="1" xfId="0" applyFont="1" applyFill="1" applyBorder="1"/>
    <xf numFmtId="14" fontId="3" fillId="3" borderId="1" xfId="0" applyNumberFormat="1" applyFont="1" applyFill="1" applyBorder="1"/>
    <xf numFmtId="0" fontId="6" fillId="4" borderId="1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7" fillId="7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6" fillId="12" borderId="1" xfId="0" applyFont="1" applyFill="1" applyBorder="1" applyAlignment="1">
      <alignment horizontal="center"/>
    </xf>
    <xf numFmtId="0" fontId="7" fillId="8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164" fontId="2" fillId="11" borderId="1" xfId="0" applyNumberFormat="1" applyFont="1" applyFill="1" applyBorder="1" applyAlignment="1">
      <alignment horizontal="center"/>
    </xf>
    <xf numFmtId="164" fontId="2" fillId="9" borderId="1" xfId="0" applyNumberFormat="1" applyFont="1" applyFill="1" applyBorder="1" applyAlignment="1">
      <alignment horizontal="center"/>
    </xf>
    <xf numFmtId="0" fontId="7" fillId="9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13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3" fillId="13" borderId="1" xfId="0" applyFont="1" applyFill="1" applyBorder="1"/>
    <xf numFmtId="0" fontId="2" fillId="14" borderId="1" xfId="0" applyFont="1" applyFill="1" applyBorder="1"/>
    <xf numFmtId="0" fontId="3" fillId="14" borderId="1" xfId="0" applyFont="1" applyFill="1" applyBorder="1" applyAlignment="1">
      <alignment horizontal="center"/>
    </xf>
    <xf numFmtId="0" fontId="5" fillId="0" borderId="0" xfId="0" applyFont="1"/>
    <xf numFmtId="0" fontId="3" fillId="0" borderId="1" xfId="0" applyFont="1" applyBorder="1"/>
    <xf numFmtId="0" fontId="4" fillId="2" borderId="1" xfId="0" applyFont="1" applyFill="1" applyBorder="1"/>
    <xf numFmtId="14" fontId="4" fillId="2" borderId="1" xfId="0" applyNumberFormat="1" applyFont="1" applyFill="1" applyBorder="1"/>
    <xf numFmtId="0" fontId="8" fillId="5" borderId="1" xfId="0" applyFont="1" applyFill="1" applyBorder="1" applyAlignment="1">
      <alignment horizontal="left"/>
    </xf>
    <xf numFmtId="0" fontId="8" fillId="6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8" fillId="7" borderId="1" xfId="0" applyFont="1" applyFill="1" applyBorder="1" applyAlignment="1">
      <alignment horizontal="left"/>
    </xf>
    <xf numFmtId="0" fontId="8" fillId="8" borderId="1" xfId="0" applyFont="1" applyFill="1" applyBorder="1" applyAlignment="1">
      <alignment horizontal="left"/>
    </xf>
    <xf numFmtId="0" fontId="8" fillId="9" borderId="1" xfId="0" applyFont="1" applyFill="1" applyBorder="1" applyAlignment="1">
      <alignment horizontal="left"/>
    </xf>
    <xf numFmtId="0" fontId="7" fillId="10" borderId="1" xfId="0" applyFont="1" applyFill="1" applyBorder="1" applyAlignment="1">
      <alignment horizontal="center"/>
    </xf>
    <xf numFmtId="0" fontId="8" fillId="10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left"/>
    </xf>
    <xf numFmtId="0" fontId="4" fillId="5" borderId="1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14" fontId="4" fillId="2" borderId="1" xfId="0" applyNumberFormat="1" applyFont="1" applyFill="1" applyBorder="1" applyAlignment="1">
      <alignment horizontal="center"/>
    </xf>
    <xf numFmtId="14" fontId="3" fillId="3" borderId="1" xfId="0" applyNumberFormat="1" applyFont="1" applyFill="1" applyBorder="1"/>
    <xf numFmtId="0" fontId="0" fillId="3" borderId="1" xfId="0" applyFill="1" applyBorder="1"/>
    <xf numFmtId="0" fontId="5" fillId="0" borderId="0" xfId="0" applyFont="1"/>
    <xf numFmtId="0" fontId="0" fillId="0" borderId="0" xfId="0"/>
    <xf numFmtId="0" fontId="3" fillId="3" borderId="1" xfId="0" applyFont="1" applyFill="1" applyBorder="1"/>
    <xf numFmtId="0" fontId="6" fillId="4" borderId="1" xfId="0" applyFont="1" applyFill="1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1" fillId="0" borderId="0" xfId="0" applyFont="1"/>
    <xf numFmtId="0" fontId="5" fillId="3" borderId="1" xfId="0" applyFont="1" applyFill="1" applyBorder="1" applyAlignment="1">
      <alignment vertical="center" wrapText="1"/>
    </xf>
    <xf numFmtId="0" fontId="0" fillId="0" borderId="2" xfId="0" applyBorder="1"/>
    <xf numFmtId="0" fontId="0" fillId="0" borderId="3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9" fillId="0" borderId="0" xfId="0" applyFont="1"/>
    <xf numFmtId="0" fontId="5" fillId="3" borderId="1" xfId="0" applyFont="1" applyFill="1" applyBorder="1" applyAlignment="1">
      <alignment vertical="top" wrapText="1"/>
    </xf>
    <xf numFmtId="0" fontId="0" fillId="0" borderId="6" xfId="0" applyBorder="1"/>
    <xf numFmtId="0" fontId="0" fillId="0" borderId="7" xfId="0" applyBorder="1"/>
    <xf numFmtId="0" fontId="10" fillId="15" borderId="0" xfId="0" applyFont="1" applyFill="1"/>
    <xf numFmtId="0" fontId="11" fillId="15" borderId="0" xfId="0" applyFont="1" applyFill="1"/>
  </cellXfs>
  <cellStyles count="1">
    <cellStyle name="Normal" xfId="0" builtinId="0"/>
  </cellStyles>
  <dxfs count="15">
    <dxf>
      <fill>
        <patternFill>
          <bgColor rgb="FFE2F0D9"/>
        </patternFill>
      </fill>
    </dxf>
    <dxf>
      <fill>
        <patternFill>
          <bgColor rgb="FFE7E6E6"/>
        </patternFill>
      </fill>
    </dxf>
    <dxf>
      <fill>
        <patternFill>
          <bgColor rgb="FFFDE9E7"/>
        </patternFill>
      </fill>
    </dxf>
    <dxf>
      <fill>
        <patternFill>
          <bgColor rgb="FFE2F0D9"/>
        </patternFill>
      </fill>
    </dxf>
    <dxf>
      <fill>
        <patternFill>
          <bgColor rgb="FFE7E6E6"/>
        </patternFill>
      </fill>
    </dxf>
    <dxf>
      <fill>
        <patternFill>
          <bgColor rgb="FFFDE9E7"/>
        </patternFill>
      </fill>
    </dxf>
    <dxf>
      <fill>
        <patternFill>
          <bgColor rgb="FFE2F0D9"/>
        </patternFill>
      </fill>
    </dxf>
    <dxf>
      <fill>
        <patternFill>
          <bgColor rgb="FFE7E6E6"/>
        </patternFill>
      </fill>
    </dxf>
    <dxf>
      <fill>
        <patternFill>
          <bgColor rgb="FFFDE9E7"/>
        </patternFill>
      </fill>
    </dxf>
    <dxf>
      <fill>
        <patternFill>
          <bgColor rgb="FFFFF2CC"/>
        </patternFill>
      </fill>
    </dxf>
    <dxf>
      <fill>
        <patternFill>
          <bgColor rgb="FFF4CCCC"/>
        </patternFill>
      </fill>
    </dxf>
    <dxf>
      <fill>
        <patternFill>
          <bgColor rgb="FFE7E6E6"/>
        </patternFill>
      </fill>
    </dxf>
    <dxf>
      <fill>
        <patternFill>
          <bgColor rgb="FFB4C6E7"/>
        </patternFill>
      </fill>
    </dxf>
    <dxf>
      <fill>
        <patternFill>
          <bgColor rgb="FFFCE4D6"/>
        </patternFill>
      </fill>
    </dxf>
    <dxf>
      <fill>
        <patternFill>
          <bgColor rgb="FFDDEBF7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19</xdr:col>
      <xdr:colOff>247650</xdr:colOff>
      <xdr:row>49</xdr:row>
      <xdr:rowOff>114300</xdr:rowOff>
    </xdr:to>
    <xdr:sp macro="" textlink="">
      <xdr:nvSpPr>
        <xdr:cNvPr id="1027" name="Text Box 3" hidden="1">
          <a:extLst>
            <a:ext uri="{FF2B5EF4-FFF2-40B4-BE49-F238E27FC236}">
              <a16:creationId xmlns:a16="http://schemas.microsoft.com/office/drawing/2014/main" id="{2264A1F4-42B5-B274-C5F2-82D58E917B8B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43"/>
  <sheetViews>
    <sheetView showGridLines="0" tabSelected="1" zoomScale="90" zoomScaleNormal="90" workbookViewId="0">
      <selection activeCell="AB29" sqref="AB29"/>
    </sheetView>
  </sheetViews>
  <sheetFormatPr baseColWidth="10" defaultColWidth="9.140625" defaultRowHeight="15" x14ac:dyDescent="0.25"/>
  <cols>
    <col min="1" max="2" width="18" customWidth="1"/>
    <col min="3" max="3" width="9" customWidth="1"/>
    <col min="4" max="4" width="7" customWidth="1"/>
    <col min="5" max="5" width="10" customWidth="1"/>
    <col min="6" max="7" width="5" customWidth="1"/>
    <col min="8" max="10" width="7" customWidth="1"/>
    <col min="11" max="38" width="5.85546875" bestFit="1" customWidth="1"/>
  </cols>
  <sheetData>
    <row r="1" spans="1:38" ht="32.25" x14ac:dyDescent="0.5">
      <c r="A1" s="64" t="s">
        <v>0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</row>
    <row r="2" spans="1:38" x14ac:dyDescent="0.25">
      <c r="A2" s="60" t="s">
        <v>1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</row>
    <row r="4" spans="1:38" x14ac:dyDescent="0.25">
      <c r="A4" s="1" t="s">
        <v>2</v>
      </c>
      <c r="B4" s="49" t="str">
        <f>Config!B4</f>
        <v>Centro de movilidad urbana</v>
      </c>
      <c r="C4" s="46"/>
      <c r="D4" s="1" t="s">
        <v>3</v>
      </c>
      <c r="E4" s="45">
        <f>Config!B5</f>
        <v>45754</v>
      </c>
      <c r="F4" s="46"/>
      <c r="G4" s="1" t="s">
        <v>4</v>
      </c>
      <c r="H4" s="45">
        <f>Config!B6</f>
        <v>45781</v>
      </c>
      <c r="I4" s="46"/>
      <c r="J4" s="1" t="s">
        <v>5</v>
      </c>
      <c r="K4" s="49" t="str">
        <f>Config!B7</f>
        <v>Correcto: empieza en lunes</v>
      </c>
      <c r="L4" s="46"/>
      <c r="M4" s="46"/>
    </row>
    <row r="6" spans="1:38" x14ac:dyDescent="0.25">
      <c r="A6" s="54" t="s">
        <v>6</v>
      </c>
      <c r="B6" s="55"/>
      <c r="C6" s="55"/>
      <c r="D6" s="55"/>
      <c r="E6" s="55"/>
      <c r="F6" s="55"/>
      <c r="G6" s="55"/>
      <c r="H6" s="55"/>
      <c r="I6" s="55"/>
      <c r="J6" s="56"/>
    </row>
    <row r="7" spans="1:38" x14ac:dyDescent="0.25">
      <c r="A7" s="57"/>
      <c r="B7" s="58"/>
      <c r="C7" s="58"/>
      <c r="D7" s="58"/>
      <c r="E7" s="58"/>
      <c r="F7" s="58"/>
      <c r="G7" s="58"/>
      <c r="H7" s="58"/>
      <c r="I7" s="58"/>
      <c r="J7" s="59"/>
    </row>
    <row r="9" spans="1:38" x14ac:dyDescent="0.25">
      <c r="A9" s="1" t="s">
        <v>7</v>
      </c>
    </row>
    <row r="10" spans="1:38" hidden="1" x14ac:dyDescent="0.25">
      <c r="A10" s="4" t="s">
        <v>8</v>
      </c>
      <c r="B10" s="4" t="s">
        <v>9</v>
      </c>
      <c r="C10" s="4" t="s">
        <v>10</v>
      </c>
      <c r="K10">
        <v>1</v>
      </c>
      <c r="L10">
        <v>2</v>
      </c>
      <c r="M10">
        <v>3</v>
      </c>
      <c r="N10">
        <v>4</v>
      </c>
      <c r="O10">
        <v>5</v>
      </c>
      <c r="P10">
        <v>6</v>
      </c>
      <c r="Q10">
        <v>7</v>
      </c>
      <c r="R10">
        <v>8</v>
      </c>
      <c r="S10">
        <v>9</v>
      </c>
      <c r="T10">
        <v>10</v>
      </c>
      <c r="U10">
        <v>11</v>
      </c>
      <c r="V10">
        <v>12</v>
      </c>
      <c r="W10">
        <v>13</v>
      </c>
      <c r="X10">
        <v>14</v>
      </c>
      <c r="Y10">
        <v>15</v>
      </c>
      <c r="Z10">
        <v>16</v>
      </c>
      <c r="AA10">
        <v>17</v>
      </c>
      <c r="AB10">
        <v>18</v>
      </c>
      <c r="AC10">
        <v>19</v>
      </c>
      <c r="AD10">
        <v>20</v>
      </c>
      <c r="AE10">
        <v>21</v>
      </c>
      <c r="AF10">
        <v>22</v>
      </c>
      <c r="AG10">
        <v>23</v>
      </c>
      <c r="AH10">
        <v>24</v>
      </c>
      <c r="AI10">
        <v>25</v>
      </c>
      <c r="AJ10">
        <v>26</v>
      </c>
      <c r="AK10">
        <v>27</v>
      </c>
      <c r="AL10">
        <v>28</v>
      </c>
    </row>
    <row r="11" spans="1:38" x14ac:dyDescent="0.25">
      <c r="A11" s="5" t="s">
        <v>11</v>
      </c>
      <c r="B11" s="6" t="s">
        <v>12</v>
      </c>
      <c r="C11" s="7">
        <v>8</v>
      </c>
      <c r="K11" s="50" t="s">
        <v>13</v>
      </c>
      <c r="L11" s="51"/>
      <c r="M11" s="51"/>
      <c r="N11" s="51"/>
      <c r="O11" s="51"/>
      <c r="P11" s="51"/>
      <c r="Q11" s="52"/>
      <c r="R11" s="50" t="s">
        <v>14</v>
      </c>
      <c r="S11" s="51"/>
      <c r="T11" s="51"/>
      <c r="U11" s="51"/>
      <c r="V11" s="51"/>
      <c r="W11" s="51"/>
      <c r="X11" s="52"/>
      <c r="Y11" s="50" t="s">
        <v>15</v>
      </c>
      <c r="Z11" s="51"/>
      <c r="AA11" s="51"/>
      <c r="AB11" s="51"/>
      <c r="AC11" s="51"/>
      <c r="AD11" s="51"/>
      <c r="AE11" s="52"/>
      <c r="AF11" s="50" t="s">
        <v>16</v>
      </c>
      <c r="AG11" s="51"/>
      <c r="AH11" s="51"/>
      <c r="AI11" s="51"/>
      <c r="AJ11" s="51"/>
      <c r="AK11" s="51"/>
      <c r="AL11" s="52"/>
    </row>
    <row r="12" spans="1:38" x14ac:dyDescent="0.25">
      <c r="A12" s="8" t="s">
        <v>17</v>
      </c>
      <c r="B12" s="9" t="s">
        <v>18</v>
      </c>
      <c r="C12" s="7">
        <v>8</v>
      </c>
      <c r="K12" s="4" t="str">
        <f t="shared" ref="K12:AL12" si="0">CHOOSE(WEEKDAY(K$13,2),"Lun","Mar","Mié","Jue","Vie","Sáb","Dom")</f>
        <v>Lun</v>
      </c>
      <c r="L12" s="4" t="str">
        <f t="shared" si="0"/>
        <v>Mar</v>
      </c>
      <c r="M12" s="4" t="str">
        <f t="shared" si="0"/>
        <v>Mié</v>
      </c>
      <c r="N12" s="4" t="str">
        <f t="shared" si="0"/>
        <v>Jue</v>
      </c>
      <c r="O12" s="4" t="str">
        <f t="shared" si="0"/>
        <v>Vie</v>
      </c>
      <c r="P12" s="10" t="str">
        <f t="shared" si="0"/>
        <v>Sáb</v>
      </c>
      <c r="Q12" s="10" t="str">
        <f t="shared" si="0"/>
        <v>Dom</v>
      </c>
      <c r="R12" s="4" t="str">
        <f t="shared" si="0"/>
        <v>Lun</v>
      </c>
      <c r="S12" s="4" t="str">
        <f t="shared" si="0"/>
        <v>Mar</v>
      </c>
      <c r="T12" s="4" t="str">
        <f t="shared" si="0"/>
        <v>Mié</v>
      </c>
      <c r="U12" s="4" t="str">
        <f t="shared" si="0"/>
        <v>Jue</v>
      </c>
      <c r="V12" s="4" t="str">
        <f t="shared" si="0"/>
        <v>Vie</v>
      </c>
      <c r="W12" s="10" t="str">
        <f t="shared" si="0"/>
        <v>Sáb</v>
      </c>
      <c r="X12" s="10" t="str">
        <f t="shared" si="0"/>
        <v>Dom</v>
      </c>
      <c r="Y12" s="4" t="str">
        <f t="shared" si="0"/>
        <v>Lun</v>
      </c>
      <c r="Z12" s="4" t="str">
        <f t="shared" si="0"/>
        <v>Mar</v>
      </c>
      <c r="AA12" s="4" t="str">
        <f t="shared" si="0"/>
        <v>Mié</v>
      </c>
      <c r="AB12" s="4" t="str">
        <f t="shared" si="0"/>
        <v>Jue</v>
      </c>
      <c r="AC12" s="4" t="str">
        <f t="shared" si="0"/>
        <v>Vie</v>
      </c>
      <c r="AD12" s="10" t="str">
        <f t="shared" si="0"/>
        <v>Sáb</v>
      </c>
      <c r="AE12" s="10" t="str">
        <f t="shared" si="0"/>
        <v>Dom</v>
      </c>
      <c r="AF12" s="4" t="str">
        <f t="shared" si="0"/>
        <v>Lun</v>
      </c>
      <c r="AG12" s="4" t="str">
        <f t="shared" si="0"/>
        <v>Mar</v>
      </c>
      <c r="AH12" s="4" t="str">
        <f t="shared" si="0"/>
        <v>Mié</v>
      </c>
      <c r="AI12" s="4" t="str">
        <f t="shared" si="0"/>
        <v>Jue</v>
      </c>
      <c r="AJ12" s="4" t="str">
        <f t="shared" si="0"/>
        <v>Vie</v>
      </c>
      <c r="AK12" s="10" t="str">
        <f t="shared" si="0"/>
        <v>Sáb</v>
      </c>
      <c r="AL12" s="10" t="str">
        <f t="shared" si="0"/>
        <v>Dom</v>
      </c>
    </row>
    <row r="13" spans="1:38" x14ac:dyDescent="0.25">
      <c r="A13" s="11" t="s">
        <v>19</v>
      </c>
      <c r="B13" s="12" t="s">
        <v>20</v>
      </c>
      <c r="C13" s="7">
        <v>8</v>
      </c>
      <c r="K13" s="13">
        <f>Config!$B$5+K$10-1</f>
        <v>45754</v>
      </c>
      <c r="L13" s="13">
        <f>Config!$B$5+L$10-1</f>
        <v>45755</v>
      </c>
      <c r="M13" s="13">
        <f>Config!$B$5+M$10-1</f>
        <v>45756</v>
      </c>
      <c r="N13" s="13">
        <f>Config!$B$5+N$10-1</f>
        <v>45757</v>
      </c>
      <c r="O13" s="13">
        <f>Config!$B$5+O$10-1</f>
        <v>45758</v>
      </c>
      <c r="P13" s="14">
        <f>Config!$B$5+P$10-1</f>
        <v>45759</v>
      </c>
      <c r="Q13" s="14">
        <f>Config!$B$5+Q$10-1</f>
        <v>45760</v>
      </c>
      <c r="R13" s="13">
        <f>Config!$B$5+R$10-1</f>
        <v>45761</v>
      </c>
      <c r="S13" s="13">
        <f>Config!$B$5+S$10-1</f>
        <v>45762</v>
      </c>
      <c r="T13" s="13">
        <f>Config!$B$5+T$10-1</f>
        <v>45763</v>
      </c>
      <c r="U13" s="13">
        <f>Config!$B$5+U$10-1</f>
        <v>45764</v>
      </c>
      <c r="V13" s="13">
        <f>Config!$B$5+V$10-1</f>
        <v>45765</v>
      </c>
      <c r="W13" s="14">
        <f>Config!$B$5+W$10-1</f>
        <v>45766</v>
      </c>
      <c r="X13" s="14">
        <f>Config!$B$5+X$10-1</f>
        <v>45767</v>
      </c>
      <c r="Y13" s="13">
        <f>Config!$B$5+Y$10-1</f>
        <v>45768</v>
      </c>
      <c r="Z13" s="13">
        <f>Config!$B$5+Z$10-1</f>
        <v>45769</v>
      </c>
      <c r="AA13" s="13">
        <f>Config!$B$5+AA$10-1</f>
        <v>45770</v>
      </c>
      <c r="AB13" s="13">
        <f>Config!$B$5+AB$10-1</f>
        <v>45771</v>
      </c>
      <c r="AC13" s="13">
        <f>Config!$B$5+AC$10-1</f>
        <v>45772</v>
      </c>
      <c r="AD13" s="14">
        <f>Config!$B$5+AD$10-1</f>
        <v>45773</v>
      </c>
      <c r="AE13" s="14">
        <f>Config!$B$5+AE$10-1</f>
        <v>45774</v>
      </c>
      <c r="AF13" s="13">
        <f>Config!$B$5+AF$10-1</f>
        <v>45775</v>
      </c>
      <c r="AG13" s="13">
        <f>Config!$B$5+AG$10-1</f>
        <v>45776</v>
      </c>
      <c r="AH13" s="13">
        <f>Config!$B$5+AH$10-1</f>
        <v>45777</v>
      </c>
      <c r="AI13" s="13">
        <f>Config!$B$5+AI$10-1</f>
        <v>45778</v>
      </c>
      <c r="AJ13" s="13">
        <f>Config!$B$5+AJ$10-1</f>
        <v>45779</v>
      </c>
      <c r="AK13" s="14">
        <f>Config!$B$5+AK$10-1</f>
        <v>45780</v>
      </c>
      <c r="AL13" s="14">
        <f>Config!$B$5+AL$10-1</f>
        <v>45781</v>
      </c>
    </row>
    <row r="14" spans="1:38" x14ac:dyDescent="0.25">
      <c r="A14" s="15" t="s">
        <v>21</v>
      </c>
      <c r="B14" s="16" t="s">
        <v>22</v>
      </c>
      <c r="C14" s="7">
        <v>0</v>
      </c>
    </row>
    <row r="15" spans="1:38" x14ac:dyDescent="0.25">
      <c r="A15" s="4" t="s">
        <v>23</v>
      </c>
      <c r="B15" s="4" t="s">
        <v>24</v>
      </c>
      <c r="C15" s="4" t="s">
        <v>25</v>
      </c>
      <c r="D15" s="4" t="s">
        <v>26</v>
      </c>
      <c r="E15" s="4" t="s">
        <v>10</v>
      </c>
      <c r="F15" s="4" t="s">
        <v>11</v>
      </c>
      <c r="G15" s="4" t="s">
        <v>17</v>
      </c>
      <c r="H15" s="4" t="s">
        <v>19</v>
      </c>
      <c r="I15" s="4" t="s">
        <v>27</v>
      </c>
      <c r="J15" s="4" t="s">
        <v>28</v>
      </c>
      <c r="K15" s="50" t="s">
        <v>29</v>
      </c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  <c r="AA15" s="51"/>
      <c r="AB15" s="51"/>
      <c r="AC15" s="51"/>
      <c r="AD15" s="51"/>
      <c r="AE15" s="51"/>
      <c r="AF15" s="51"/>
      <c r="AG15" s="51"/>
      <c r="AH15" s="51"/>
      <c r="AI15" s="51"/>
      <c r="AJ15" s="51"/>
      <c r="AK15" s="51"/>
      <c r="AL15" s="52"/>
    </row>
    <row r="16" spans="1:38" x14ac:dyDescent="0.25">
      <c r="A16" s="7" t="str">
        <f>IF(Config!B12="","",Config!B12)</f>
        <v>Alba Soto</v>
      </c>
      <c r="B16" s="16" t="str">
        <f>IF(A16="","",Config!C12)</f>
        <v>Operación</v>
      </c>
      <c r="C16" s="7" t="str">
        <f>IF(A16="","",Config!D12)</f>
        <v>A</v>
      </c>
      <c r="D16" s="7">
        <f>IF(A16="","",Config!E12)</f>
        <v>0</v>
      </c>
      <c r="E16" s="17">
        <f>IF($A16="","",COUNTIF($K16:$AL16,"M")*Config!$L$5+COUNTIF($K16:$AL16,"T")*Config!$L$6+COUNTIF($K16:$AL16,"N")*Config!$L$7+COUNTIF($K16:$AL16,"F")*Config!$L$10)</f>
        <v>168</v>
      </c>
      <c r="F16" s="17">
        <f t="shared" ref="F16:F27" si="1">IF($A16="","",COUNTIF($K16:$AL16,"M"))</f>
        <v>7</v>
      </c>
      <c r="G16" s="17">
        <f t="shared" ref="G16:G27" si="2">IF($A16="","",COUNTIF($K16:$AL16,"T"))</f>
        <v>7</v>
      </c>
      <c r="H16" s="17">
        <f t="shared" ref="H16:H27" si="3">IF($A16="","",COUNTIF($K16:$AL16,"N"))</f>
        <v>7</v>
      </c>
      <c r="I16" s="17">
        <f t="shared" ref="I16:I27" si="4">IF($A16="","",COUNTIF($K16:$AL16,"L")+COUNTIF($K16:$AL16,"V"))</f>
        <v>7</v>
      </c>
      <c r="J16" s="17">
        <f t="shared" ref="J16:J27" si="5">IF($A16="","",SUMPRODUCT(--(($K$12:$AL$12="Sáb")+($K$12:$AL$12="Dom")&gt;0),--($K16:$AL16&lt;&gt;""),--($K16:$AL16&lt;&gt;"L"),--($K16:$AL16&lt;&gt;"V")))</f>
        <v>6</v>
      </c>
      <c r="K16" s="18" t="str">
        <f>IF($A16="","",IF(AND(Config!$B$28=$A16,Config!$A$28=K$13),Config!$C$28,IF(AND(Config!$B$29=$A16,Config!$A$29=K$13),Config!$C$29,IF(AND(Config!$B$30=$A16,Config!$A$30=K$13),Config!$C$30,IF(AND(Config!$B$31=$A16,Config!$A$31=K$13),Config!$C$31,IF(AND(Config!$B$32=$A16,Config!$A$32=K$13),Config!$C$32,IF(AND(Config!$B$33=$A16,Config!$A$33=K$13),Config!$C$33,IF(AND(Config!$B$34=$A16,Config!$A$34=K$13),Config!$C$34,IF(AND(Config!$B$35=$A16,Config!$A$35=K$13),Config!$C$35,INDEX(Config!$I$14:$AJ$17,MATCH($C16,Config!$H$14:$H$17,0),MOD(K$10+$D16-1,28)+1))))))))))</f>
        <v>M</v>
      </c>
      <c r="L16" s="18" t="str">
        <f>IF($A16="","",IF(AND(Config!$B$28=$A16,Config!$A$28=L$13),Config!$C$28,IF(AND(Config!$B$29=$A16,Config!$A$29=L$13),Config!$C$29,IF(AND(Config!$B$30=$A16,Config!$A$30=L$13),Config!$C$30,IF(AND(Config!$B$31=$A16,Config!$A$31=L$13),Config!$C$31,IF(AND(Config!$B$32=$A16,Config!$A$32=L$13),Config!$C$32,IF(AND(Config!$B$33=$A16,Config!$A$33=L$13),Config!$C$33,IF(AND(Config!$B$34=$A16,Config!$A$34=L$13),Config!$C$34,IF(AND(Config!$B$35=$A16,Config!$A$35=L$13),Config!$C$35,INDEX(Config!$I$14:$AJ$17,MATCH($C16,Config!$H$14:$H$17,0),MOD(L$10+$D16-1,28)+1))))))))))</f>
        <v>M</v>
      </c>
      <c r="M16" s="18" t="str">
        <f>IF($A16="","",IF(AND(Config!$B$28=$A16,Config!$A$28=M$13),Config!$C$28,IF(AND(Config!$B$29=$A16,Config!$A$29=M$13),Config!$C$29,IF(AND(Config!$B$30=$A16,Config!$A$30=M$13),Config!$C$30,IF(AND(Config!$B$31=$A16,Config!$A$31=M$13),Config!$C$31,IF(AND(Config!$B$32=$A16,Config!$A$32=M$13),Config!$C$32,IF(AND(Config!$B$33=$A16,Config!$A$33=M$13),Config!$C$33,IF(AND(Config!$B$34=$A16,Config!$A$34=M$13),Config!$C$34,IF(AND(Config!$B$35=$A16,Config!$A$35=M$13),Config!$C$35,INDEX(Config!$I$14:$AJ$17,MATCH($C16,Config!$H$14:$H$17,0),MOD(M$10+$D16-1,28)+1))))))))))</f>
        <v>M</v>
      </c>
      <c r="N16" s="18" t="str">
        <f>IF($A16="","",IF(AND(Config!$B$28=$A16,Config!$A$28=N$13),Config!$C$28,IF(AND(Config!$B$29=$A16,Config!$A$29=N$13),Config!$C$29,IF(AND(Config!$B$30=$A16,Config!$A$30=N$13),Config!$C$30,IF(AND(Config!$B$31=$A16,Config!$A$31=N$13),Config!$C$31,IF(AND(Config!$B$32=$A16,Config!$A$32=N$13),Config!$C$32,IF(AND(Config!$B$33=$A16,Config!$A$33=N$13),Config!$C$33,IF(AND(Config!$B$34=$A16,Config!$A$34=N$13),Config!$C$34,IF(AND(Config!$B$35=$A16,Config!$A$35=N$13),Config!$C$35,INDEX(Config!$I$14:$AJ$17,MATCH($C16,Config!$H$14:$H$17,0),MOD(N$10+$D16-1,28)+1))))))))))</f>
        <v>M</v>
      </c>
      <c r="O16" s="18" t="str">
        <f>IF($A16="","",IF(AND(Config!$B$28=$A16,Config!$A$28=O$13),Config!$C$28,IF(AND(Config!$B$29=$A16,Config!$A$29=O$13),Config!$C$29,IF(AND(Config!$B$30=$A16,Config!$A$30=O$13),Config!$C$30,IF(AND(Config!$B$31=$A16,Config!$A$31=O$13),Config!$C$31,IF(AND(Config!$B$32=$A16,Config!$A$32=O$13),Config!$C$32,IF(AND(Config!$B$33=$A16,Config!$A$33=O$13),Config!$C$33,IF(AND(Config!$B$34=$A16,Config!$A$34=O$13),Config!$C$34,IF(AND(Config!$B$35=$A16,Config!$A$35=O$13),Config!$C$35,INDEX(Config!$I$14:$AJ$17,MATCH($C16,Config!$H$14:$H$17,0),MOD(O$10+$D16-1,28)+1))))))))))</f>
        <v>M</v>
      </c>
      <c r="P16" s="18" t="str">
        <f>IF($A16="","",IF(AND(Config!$B$28=$A16,Config!$A$28=P$13),Config!$C$28,IF(AND(Config!$B$29=$A16,Config!$A$29=P$13),Config!$C$29,IF(AND(Config!$B$30=$A16,Config!$A$30=P$13),Config!$C$30,IF(AND(Config!$B$31=$A16,Config!$A$31=P$13),Config!$C$31,IF(AND(Config!$B$32=$A16,Config!$A$32=P$13),Config!$C$32,IF(AND(Config!$B$33=$A16,Config!$A$33=P$13),Config!$C$33,IF(AND(Config!$B$34=$A16,Config!$A$34=P$13),Config!$C$34,IF(AND(Config!$B$35=$A16,Config!$A$35=P$13),Config!$C$35,INDEX(Config!$I$14:$AJ$17,MATCH($C16,Config!$H$14:$H$17,0),MOD(P$10+$D16-1,28)+1))))))))))</f>
        <v>M</v>
      </c>
      <c r="Q16" s="18" t="str">
        <f>IF($A16="","",IF(AND(Config!$B$28=$A16,Config!$A$28=Q$13),Config!$C$28,IF(AND(Config!$B$29=$A16,Config!$A$29=Q$13),Config!$C$29,IF(AND(Config!$B$30=$A16,Config!$A$30=Q$13),Config!$C$30,IF(AND(Config!$B$31=$A16,Config!$A$31=Q$13),Config!$C$31,IF(AND(Config!$B$32=$A16,Config!$A$32=Q$13),Config!$C$32,IF(AND(Config!$B$33=$A16,Config!$A$33=Q$13),Config!$C$33,IF(AND(Config!$B$34=$A16,Config!$A$34=Q$13),Config!$C$34,IF(AND(Config!$B$35=$A16,Config!$A$35=Q$13),Config!$C$35,INDEX(Config!$I$14:$AJ$17,MATCH($C16,Config!$H$14:$H$17,0),MOD(Q$10+$D16-1,28)+1))))))))))</f>
        <v>M</v>
      </c>
      <c r="R16" s="18" t="str">
        <f>IF($A16="","",IF(AND(Config!$B$28=$A16,Config!$A$28=R$13),Config!$C$28,IF(AND(Config!$B$29=$A16,Config!$A$29=R$13),Config!$C$29,IF(AND(Config!$B$30=$A16,Config!$A$30=R$13),Config!$C$30,IF(AND(Config!$B$31=$A16,Config!$A$31=R$13),Config!$C$31,IF(AND(Config!$B$32=$A16,Config!$A$32=R$13),Config!$C$32,IF(AND(Config!$B$33=$A16,Config!$A$33=R$13),Config!$C$33,IF(AND(Config!$B$34=$A16,Config!$A$34=R$13),Config!$C$34,IF(AND(Config!$B$35=$A16,Config!$A$35=R$13),Config!$C$35,INDEX(Config!$I$14:$AJ$17,MATCH($C16,Config!$H$14:$H$17,0),MOD(R$10+$D16-1,28)+1))))))))))</f>
        <v>T</v>
      </c>
      <c r="S16" s="18" t="str">
        <f>IF($A16="","",IF(AND(Config!$B$28=$A16,Config!$A$28=S$13),Config!$C$28,IF(AND(Config!$B$29=$A16,Config!$A$29=S$13),Config!$C$29,IF(AND(Config!$B$30=$A16,Config!$A$30=S$13),Config!$C$30,IF(AND(Config!$B$31=$A16,Config!$A$31=S$13),Config!$C$31,IF(AND(Config!$B$32=$A16,Config!$A$32=S$13),Config!$C$32,IF(AND(Config!$B$33=$A16,Config!$A$33=S$13),Config!$C$33,IF(AND(Config!$B$34=$A16,Config!$A$34=S$13),Config!$C$34,IF(AND(Config!$B$35=$A16,Config!$A$35=S$13),Config!$C$35,INDEX(Config!$I$14:$AJ$17,MATCH($C16,Config!$H$14:$H$17,0),MOD(S$10+$D16-1,28)+1))))))))))</f>
        <v>T</v>
      </c>
      <c r="T16" s="18" t="str">
        <f>IF($A16="","",IF(AND(Config!$B$28=$A16,Config!$A$28=T$13),Config!$C$28,IF(AND(Config!$B$29=$A16,Config!$A$29=T$13),Config!$C$29,IF(AND(Config!$B$30=$A16,Config!$A$30=T$13),Config!$C$30,IF(AND(Config!$B$31=$A16,Config!$A$31=T$13),Config!$C$31,IF(AND(Config!$B$32=$A16,Config!$A$32=T$13),Config!$C$32,IF(AND(Config!$B$33=$A16,Config!$A$33=T$13),Config!$C$33,IF(AND(Config!$B$34=$A16,Config!$A$34=T$13),Config!$C$34,IF(AND(Config!$B$35=$A16,Config!$A$35=T$13),Config!$C$35,INDEX(Config!$I$14:$AJ$17,MATCH($C16,Config!$H$14:$H$17,0),MOD(T$10+$D16-1,28)+1))))))))))</f>
        <v>T</v>
      </c>
      <c r="U16" s="18" t="str">
        <f>IF($A16="","",IF(AND(Config!$B$28=$A16,Config!$A$28=U$13),Config!$C$28,IF(AND(Config!$B$29=$A16,Config!$A$29=U$13),Config!$C$29,IF(AND(Config!$B$30=$A16,Config!$A$30=U$13),Config!$C$30,IF(AND(Config!$B$31=$A16,Config!$A$31=U$13),Config!$C$31,IF(AND(Config!$B$32=$A16,Config!$A$32=U$13),Config!$C$32,IF(AND(Config!$B$33=$A16,Config!$A$33=U$13),Config!$C$33,IF(AND(Config!$B$34=$A16,Config!$A$34=U$13),Config!$C$34,IF(AND(Config!$B$35=$A16,Config!$A$35=U$13),Config!$C$35,INDEX(Config!$I$14:$AJ$17,MATCH($C16,Config!$H$14:$H$17,0),MOD(U$10+$D16-1,28)+1))))))))))</f>
        <v>T</v>
      </c>
      <c r="V16" s="18" t="str">
        <f>IF($A16="","",IF(AND(Config!$B$28=$A16,Config!$A$28=V$13),Config!$C$28,IF(AND(Config!$B$29=$A16,Config!$A$29=V$13),Config!$C$29,IF(AND(Config!$B$30=$A16,Config!$A$30=V$13),Config!$C$30,IF(AND(Config!$B$31=$A16,Config!$A$31=V$13),Config!$C$31,IF(AND(Config!$B$32=$A16,Config!$A$32=V$13),Config!$C$32,IF(AND(Config!$B$33=$A16,Config!$A$33=V$13),Config!$C$33,IF(AND(Config!$B$34=$A16,Config!$A$34=V$13),Config!$C$34,IF(AND(Config!$B$35=$A16,Config!$A$35=V$13),Config!$C$35,INDEX(Config!$I$14:$AJ$17,MATCH($C16,Config!$H$14:$H$17,0),MOD(V$10+$D16-1,28)+1))))))))))</f>
        <v>T</v>
      </c>
      <c r="W16" s="18" t="str">
        <f>IF($A16="","",IF(AND(Config!$B$28=$A16,Config!$A$28=W$13),Config!$C$28,IF(AND(Config!$B$29=$A16,Config!$A$29=W$13),Config!$C$29,IF(AND(Config!$B$30=$A16,Config!$A$30=W$13),Config!$C$30,IF(AND(Config!$B$31=$A16,Config!$A$31=W$13),Config!$C$31,IF(AND(Config!$B$32=$A16,Config!$A$32=W$13),Config!$C$32,IF(AND(Config!$B$33=$A16,Config!$A$33=W$13),Config!$C$33,IF(AND(Config!$B$34=$A16,Config!$A$34=W$13),Config!$C$34,IF(AND(Config!$B$35=$A16,Config!$A$35=W$13),Config!$C$35,INDEX(Config!$I$14:$AJ$17,MATCH($C16,Config!$H$14:$H$17,0),MOD(W$10+$D16-1,28)+1))))))))))</f>
        <v>T</v>
      </c>
      <c r="X16" s="18" t="str">
        <f>IF($A16="","",IF(AND(Config!$B$28=$A16,Config!$A$28=X$13),Config!$C$28,IF(AND(Config!$B$29=$A16,Config!$A$29=X$13),Config!$C$29,IF(AND(Config!$B$30=$A16,Config!$A$30=X$13),Config!$C$30,IF(AND(Config!$B$31=$A16,Config!$A$31=X$13),Config!$C$31,IF(AND(Config!$B$32=$A16,Config!$A$32=X$13),Config!$C$32,IF(AND(Config!$B$33=$A16,Config!$A$33=X$13),Config!$C$33,IF(AND(Config!$B$34=$A16,Config!$A$34=X$13),Config!$C$34,IF(AND(Config!$B$35=$A16,Config!$A$35=X$13),Config!$C$35,INDEX(Config!$I$14:$AJ$17,MATCH($C16,Config!$H$14:$H$17,0),MOD(X$10+$D16-1,28)+1))))))))))</f>
        <v>T</v>
      </c>
      <c r="Y16" s="18" t="str">
        <f>IF($A16="","",IF(AND(Config!$B$28=$A16,Config!$A$28=Y$13),Config!$C$28,IF(AND(Config!$B$29=$A16,Config!$A$29=Y$13),Config!$C$29,IF(AND(Config!$B$30=$A16,Config!$A$30=Y$13),Config!$C$30,IF(AND(Config!$B$31=$A16,Config!$A$31=Y$13),Config!$C$31,IF(AND(Config!$B$32=$A16,Config!$A$32=Y$13),Config!$C$32,IF(AND(Config!$B$33=$A16,Config!$A$33=Y$13),Config!$C$33,IF(AND(Config!$B$34=$A16,Config!$A$34=Y$13),Config!$C$34,IF(AND(Config!$B$35=$A16,Config!$A$35=Y$13),Config!$C$35,INDEX(Config!$I$14:$AJ$17,MATCH($C16,Config!$H$14:$H$17,0),MOD(Y$10+$D16-1,28)+1))))))))))</f>
        <v>N</v>
      </c>
      <c r="Z16" s="18" t="str">
        <f>IF($A16="","",IF(AND(Config!$B$28=$A16,Config!$A$28=Z$13),Config!$C$28,IF(AND(Config!$B$29=$A16,Config!$A$29=Z$13),Config!$C$29,IF(AND(Config!$B$30=$A16,Config!$A$30=Z$13),Config!$C$30,IF(AND(Config!$B$31=$A16,Config!$A$31=Z$13),Config!$C$31,IF(AND(Config!$B$32=$A16,Config!$A$32=Z$13),Config!$C$32,IF(AND(Config!$B$33=$A16,Config!$A$33=Z$13),Config!$C$33,IF(AND(Config!$B$34=$A16,Config!$A$34=Z$13),Config!$C$34,IF(AND(Config!$B$35=$A16,Config!$A$35=Z$13),Config!$C$35,INDEX(Config!$I$14:$AJ$17,MATCH($C16,Config!$H$14:$H$17,0),MOD(Z$10+$D16-1,28)+1))))))))))</f>
        <v>N</v>
      </c>
      <c r="AA16" s="18" t="str">
        <f>IF($A16="","",IF(AND(Config!$B$28=$A16,Config!$A$28=AA$13),Config!$C$28,IF(AND(Config!$B$29=$A16,Config!$A$29=AA$13),Config!$C$29,IF(AND(Config!$B$30=$A16,Config!$A$30=AA$13),Config!$C$30,IF(AND(Config!$B$31=$A16,Config!$A$31=AA$13),Config!$C$31,IF(AND(Config!$B$32=$A16,Config!$A$32=AA$13),Config!$C$32,IF(AND(Config!$B$33=$A16,Config!$A$33=AA$13),Config!$C$33,IF(AND(Config!$B$34=$A16,Config!$A$34=AA$13),Config!$C$34,IF(AND(Config!$B$35=$A16,Config!$A$35=AA$13),Config!$C$35,INDEX(Config!$I$14:$AJ$17,MATCH($C16,Config!$H$14:$H$17,0),MOD(AA$10+$D16-1,28)+1))))))))))</f>
        <v>N</v>
      </c>
      <c r="AB16" s="18" t="str">
        <f>IF($A16="","",IF(AND(Config!$B$28=$A16,Config!$A$28=AB$13),Config!$C$28,IF(AND(Config!$B$29=$A16,Config!$A$29=AB$13),Config!$C$29,IF(AND(Config!$B$30=$A16,Config!$A$30=AB$13),Config!$C$30,IF(AND(Config!$B$31=$A16,Config!$A$31=AB$13),Config!$C$31,IF(AND(Config!$B$32=$A16,Config!$A$32=AB$13),Config!$C$32,IF(AND(Config!$B$33=$A16,Config!$A$33=AB$13),Config!$C$33,IF(AND(Config!$B$34=$A16,Config!$A$34=AB$13),Config!$C$34,IF(AND(Config!$B$35=$A16,Config!$A$35=AB$13),Config!$C$35,INDEX(Config!$I$14:$AJ$17,MATCH($C16,Config!$H$14:$H$17,0),MOD(AB$10+$D16-1,28)+1))))))))))</f>
        <v>N</v>
      </c>
      <c r="AC16" s="18" t="str">
        <f>IF($A16="","",IF(AND(Config!$B$28=$A16,Config!$A$28=AC$13),Config!$C$28,IF(AND(Config!$B$29=$A16,Config!$A$29=AC$13),Config!$C$29,IF(AND(Config!$B$30=$A16,Config!$A$30=AC$13),Config!$C$30,IF(AND(Config!$B$31=$A16,Config!$A$31=AC$13),Config!$C$31,IF(AND(Config!$B$32=$A16,Config!$A$32=AC$13),Config!$C$32,IF(AND(Config!$B$33=$A16,Config!$A$33=AC$13),Config!$C$33,IF(AND(Config!$B$34=$A16,Config!$A$34=AC$13),Config!$C$34,IF(AND(Config!$B$35=$A16,Config!$A$35=AC$13),Config!$C$35,INDEX(Config!$I$14:$AJ$17,MATCH($C16,Config!$H$14:$H$17,0),MOD(AC$10+$D16-1,28)+1))))))))))</f>
        <v>N</v>
      </c>
      <c r="AD16" s="18" t="str">
        <f>IF($A16="","",IF(AND(Config!$B$28=$A16,Config!$A$28=AD$13),Config!$C$28,IF(AND(Config!$B$29=$A16,Config!$A$29=AD$13),Config!$C$29,IF(AND(Config!$B$30=$A16,Config!$A$30=AD$13),Config!$C$30,IF(AND(Config!$B$31=$A16,Config!$A$31=AD$13),Config!$C$31,IF(AND(Config!$B$32=$A16,Config!$A$32=AD$13),Config!$C$32,IF(AND(Config!$B$33=$A16,Config!$A$33=AD$13),Config!$C$33,IF(AND(Config!$B$34=$A16,Config!$A$34=AD$13),Config!$C$34,IF(AND(Config!$B$35=$A16,Config!$A$35=AD$13),Config!$C$35,INDEX(Config!$I$14:$AJ$17,MATCH($C16,Config!$H$14:$H$17,0),MOD(AD$10+$D16-1,28)+1))))))))))</f>
        <v>N</v>
      </c>
      <c r="AE16" s="18" t="str">
        <f>IF($A16="","",IF(AND(Config!$B$28=$A16,Config!$A$28=AE$13),Config!$C$28,IF(AND(Config!$B$29=$A16,Config!$A$29=AE$13),Config!$C$29,IF(AND(Config!$B$30=$A16,Config!$A$30=AE$13),Config!$C$30,IF(AND(Config!$B$31=$A16,Config!$A$31=AE$13),Config!$C$31,IF(AND(Config!$B$32=$A16,Config!$A$32=AE$13),Config!$C$32,IF(AND(Config!$B$33=$A16,Config!$A$33=AE$13),Config!$C$33,IF(AND(Config!$B$34=$A16,Config!$A$34=AE$13),Config!$C$34,IF(AND(Config!$B$35=$A16,Config!$A$35=AE$13),Config!$C$35,INDEX(Config!$I$14:$AJ$17,MATCH($C16,Config!$H$14:$H$17,0),MOD(AE$10+$D16-1,28)+1))))))))))</f>
        <v>N</v>
      </c>
      <c r="AF16" s="18" t="str">
        <f>IF($A16="","",IF(AND(Config!$B$28=$A16,Config!$A$28=AF$13),Config!$C$28,IF(AND(Config!$B$29=$A16,Config!$A$29=AF$13),Config!$C$29,IF(AND(Config!$B$30=$A16,Config!$A$30=AF$13),Config!$C$30,IF(AND(Config!$B$31=$A16,Config!$A$31=AF$13),Config!$C$31,IF(AND(Config!$B$32=$A16,Config!$A$32=AF$13),Config!$C$32,IF(AND(Config!$B$33=$A16,Config!$A$33=AF$13),Config!$C$33,IF(AND(Config!$B$34=$A16,Config!$A$34=AF$13),Config!$C$34,IF(AND(Config!$B$35=$A16,Config!$A$35=AF$13),Config!$C$35,INDEX(Config!$I$14:$AJ$17,MATCH($C16,Config!$H$14:$H$17,0),MOD(AF$10+$D16-1,28)+1))))))))))</f>
        <v>L</v>
      </c>
      <c r="AG16" s="18" t="str">
        <f>IF($A16="","",IF(AND(Config!$B$28=$A16,Config!$A$28=AG$13),Config!$C$28,IF(AND(Config!$B$29=$A16,Config!$A$29=AG$13),Config!$C$29,IF(AND(Config!$B$30=$A16,Config!$A$30=AG$13),Config!$C$30,IF(AND(Config!$B$31=$A16,Config!$A$31=AG$13),Config!$C$31,IF(AND(Config!$B$32=$A16,Config!$A$32=AG$13),Config!$C$32,IF(AND(Config!$B$33=$A16,Config!$A$33=AG$13),Config!$C$33,IF(AND(Config!$B$34=$A16,Config!$A$34=AG$13),Config!$C$34,IF(AND(Config!$B$35=$A16,Config!$A$35=AG$13),Config!$C$35,INDEX(Config!$I$14:$AJ$17,MATCH($C16,Config!$H$14:$H$17,0),MOD(AG$10+$D16-1,28)+1))))))))))</f>
        <v>L</v>
      </c>
      <c r="AH16" s="18" t="str">
        <f>IF($A16="","",IF(AND(Config!$B$28=$A16,Config!$A$28=AH$13),Config!$C$28,IF(AND(Config!$B$29=$A16,Config!$A$29=AH$13),Config!$C$29,IF(AND(Config!$B$30=$A16,Config!$A$30=AH$13),Config!$C$30,IF(AND(Config!$B$31=$A16,Config!$A$31=AH$13),Config!$C$31,IF(AND(Config!$B$32=$A16,Config!$A$32=AH$13),Config!$C$32,IF(AND(Config!$B$33=$A16,Config!$A$33=AH$13),Config!$C$33,IF(AND(Config!$B$34=$A16,Config!$A$34=AH$13),Config!$C$34,IF(AND(Config!$B$35=$A16,Config!$A$35=AH$13),Config!$C$35,INDEX(Config!$I$14:$AJ$17,MATCH($C16,Config!$H$14:$H$17,0),MOD(AH$10+$D16-1,28)+1))))))))))</f>
        <v>L</v>
      </c>
      <c r="AI16" s="18" t="str">
        <f>IF($A16="","",IF(AND(Config!$B$28=$A16,Config!$A$28=AI$13),Config!$C$28,IF(AND(Config!$B$29=$A16,Config!$A$29=AI$13),Config!$C$29,IF(AND(Config!$B$30=$A16,Config!$A$30=AI$13),Config!$C$30,IF(AND(Config!$B$31=$A16,Config!$A$31=AI$13),Config!$C$31,IF(AND(Config!$B$32=$A16,Config!$A$32=AI$13),Config!$C$32,IF(AND(Config!$B$33=$A16,Config!$A$33=AI$13),Config!$C$33,IF(AND(Config!$B$34=$A16,Config!$A$34=AI$13),Config!$C$34,IF(AND(Config!$B$35=$A16,Config!$A$35=AI$13),Config!$C$35,INDEX(Config!$I$14:$AJ$17,MATCH($C16,Config!$H$14:$H$17,0),MOD(AI$10+$D16-1,28)+1))))))))))</f>
        <v>L</v>
      </c>
      <c r="AJ16" s="18" t="str">
        <f>IF($A16="","",IF(AND(Config!$B$28=$A16,Config!$A$28=AJ$13),Config!$C$28,IF(AND(Config!$B$29=$A16,Config!$A$29=AJ$13),Config!$C$29,IF(AND(Config!$B$30=$A16,Config!$A$30=AJ$13),Config!$C$30,IF(AND(Config!$B$31=$A16,Config!$A$31=AJ$13),Config!$C$31,IF(AND(Config!$B$32=$A16,Config!$A$32=AJ$13),Config!$C$32,IF(AND(Config!$B$33=$A16,Config!$A$33=AJ$13),Config!$C$33,IF(AND(Config!$B$34=$A16,Config!$A$34=AJ$13),Config!$C$34,IF(AND(Config!$B$35=$A16,Config!$A$35=AJ$13),Config!$C$35,INDEX(Config!$I$14:$AJ$17,MATCH($C16,Config!$H$14:$H$17,0),MOD(AJ$10+$D16-1,28)+1))))))))))</f>
        <v>L</v>
      </c>
      <c r="AK16" s="18" t="str">
        <f>IF($A16="","",IF(AND(Config!$B$28=$A16,Config!$A$28=AK$13),Config!$C$28,IF(AND(Config!$B$29=$A16,Config!$A$29=AK$13),Config!$C$29,IF(AND(Config!$B$30=$A16,Config!$A$30=AK$13),Config!$C$30,IF(AND(Config!$B$31=$A16,Config!$A$31=AK$13),Config!$C$31,IF(AND(Config!$B$32=$A16,Config!$A$32=AK$13),Config!$C$32,IF(AND(Config!$B$33=$A16,Config!$A$33=AK$13),Config!$C$33,IF(AND(Config!$B$34=$A16,Config!$A$34=AK$13),Config!$C$34,IF(AND(Config!$B$35=$A16,Config!$A$35=AK$13),Config!$C$35,INDEX(Config!$I$14:$AJ$17,MATCH($C16,Config!$H$14:$H$17,0),MOD(AK$10+$D16-1,28)+1))))))))))</f>
        <v>L</v>
      </c>
      <c r="AL16" s="18" t="str">
        <f>IF($A16="","",IF(AND(Config!$B$28=$A16,Config!$A$28=AL$13),Config!$C$28,IF(AND(Config!$B$29=$A16,Config!$A$29=AL$13),Config!$C$29,IF(AND(Config!$B$30=$A16,Config!$A$30=AL$13),Config!$C$30,IF(AND(Config!$B$31=$A16,Config!$A$31=AL$13),Config!$C$31,IF(AND(Config!$B$32=$A16,Config!$A$32=AL$13),Config!$C$32,IF(AND(Config!$B$33=$A16,Config!$A$33=AL$13),Config!$C$33,IF(AND(Config!$B$34=$A16,Config!$A$34=AL$13),Config!$C$34,IF(AND(Config!$B$35=$A16,Config!$A$35=AL$13),Config!$C$35,INDEX(Config!$I$14:$AJ$17,MATCH($C16,Config!$H$14:$H$17,0),MOD(AL$10+$D16-1,28)+1))))))))))</f>
        <v>L</v>
      </c>
    </row>
    <row r="17" spans="1:38" x14ac:dyDescent="0.25">
      <c r="A17" s="2" t="str">
        <f>IF(Config!B13="","",Config!B13)</f>
        <v>Bruno Márquez</v>
      </c>
      <c r="B17" s="2" t="str">
        <f>IF(A17="","",Config!C13)</f>
        <v>Monitoreo</v>
      </c>
      <c r="C17" s="7" t="str">
        <f>IF(A17="","",Config!D13)</f>
        <v>A</v>
      </c>
      <c r="D17" s="7">
        <f>IF(A17="","",Config!E13)</f>
        <v>0</v>
      </c>
      <c r="E17" s="17">
        <f>IF($A17="","",COUNTIF($K17:$AL17,"M")*Config!$L$5+COUNTIF($K17:$AL17,"T")*Config!$L$6+COUNTIF($K17:$AL17,"N")*Config!$L$7+COUNTIF($K17:$AL17,"F")*Config!$L$10)</f>
        <v>168</v>
      </c>
      <c r="F17" s="17">
        <f t="shared" si="1"/>
        <v>7</v>
      </c>
      <c r="G17" s="17">
        <f t="shared" si="2"/>
        <v>7</v>
      </c>
      <c r="H17" s="17">
        <f t="shared" si="3"/>
        <v>7</v>
      </c>
      <c r="I17" s="17">
        <f t="shared" si="4"/>
        <v>7</v>
      </c>
      <c r="J17" s="17">
        <f t="shared" si="5"/>
        <v>6</v>
      </c>
      <c r="K17" s="18" t="str">
        <f>IF($A17="","",IF(AND(Config!$B$28=$A17,Config!$A$28=K$13),Config!$C$28,IF(AND(Config!$B$29=$A17,Config!$A$29=K$13),Config!$C$29,IF(AND(Config!$B$30=$A17,Config!$A$30=K$13),Config!$C$30,IF(AND(Config!$B$31=$A17,Config!$A$31=K$13),Config!$C$31,IF(AND(Config!$B$32=$A17,Config!$A$32=K$13),Config!$C$32,IF(AND(Config!$B$33=$A17,Config!$A$33=K$13),Config!$C$33,IF(AND(Config!$B$34=$A17,Config!$A$34=K$13),Config!$C$34,IF(AND(Config!$B$35=$A17,Config!$A$35=K$13),Config!$C$35,INDEX(Config!$I$14:$AJ$17,MATCH($C17,Config!$H$14:$H$17,0),MOD(K$10+$D17-1,28)+1))))))))))</f>
        <v>M</v>
      </c>
      <c r="L17" s="18" t="str">
        <f>IF($A17="","",IF(AND(Config!$B$28=$A17,Config!$A$28=L$13),Config!$C$28,IF(AND(Config!$B$29=$A17,Config!$A$29=L$13),Config!$C$29,IF(AND(Config!$B$30=$A17,Config!$A$30=L$13),Config!$C$30,IF(AND(Config!$B$31=$A17,Config!$A$31=L$13),Config!$C$31,IF(AND(Config!$B$32=$A17,Config!$A$32=L$13),Config!$C$32,IF(AND(Config!$B$33=$A17,Config!$A$33=L$13),Config!$C$33,IF(AND(Config!$B$34=$A17,Config!$A$34=L$13),Config!$C$34,IF(AND(Config!$B$35=$A17,Config!$A$35=L$13),Config!$C$35,INDEX(Config!$I$14:$AJ$17,MATCH($C17,Config!$H$14:$H$17,0),MOD(L$10+$D17-1,28)+1))))))))))</f>
        <v>M</v>
      </c>
      <c r="M17" s="18" t="str">
        <f>IF($A17="","",IF(AND(Config!$B$28=$A17,Config!$A$28=M$13),Config!$C$28,IF(AND(Config!$B$29=$A17,Config!$A$29=M$13),Config!$C$29,IF(AND(Config!$B$30=$A17,Config!$A$30=M$13),Config!$C$30,IF(AND(Config!$B$31=$A17,Config!$A$31=M$13),Config!$C$31,IF(AND(Config!$B$32=$A17,Config!$A$32=M$13),Config!$C$32,IF(AND(Config!$B$33=$A17,Config!$A$33=M$13),Config!$C$33,IF(AND(Config!$B$34=$A17,Config!$A$34=M$13),Config!$C$34,IF(AND(Config!$B$35=$A17,Config!$A$35=M$13),Config!$C$35,INDEX(Config!$I$14:$AJ$17,MATCH($C17,Config!$H$14:$H$17,0),MOD(M$10+$D17-1,28)+1))))))))))</f>
        <v>M</v>
      </c>
      <c r="N17" s="18" t="str">
        <f>IF($A17="","",IF(AND(Config!$B$28=$A17,Config!$A$28=N$13),Config!$C$28,IF(AND(Config!$B$29=$A17,Config!$A$29=N$13),Config!$C$29,IF(AND(Config!$B$30=$A17,Config!$A$30=N$13),Config!$C$30,IF(AND(Config!$B$31=$A17,Config!$A$31=N$13),Config!$C$31,IF(AND(Config!$B$32=$A17,Config!$A$32=N$13),Config!$C$32,IF(AND(Config!$B$33=$A17,Config!$A$33=N$13),Config!$C$33,IF(AND(Config!$B$34=$A17,Config!$A$34=N$13),Config!$C$34,IF(AND(Config!$B$35=$A17,Config!$A$35=N$13),Config!$C$35,INDEX(Config!$I$14:$AJ$17,MATCH($C17,Config!$H$14:$H$17,0),MOD(N$10+$D17-1,28)+1))))))))))</f>
        <v>M</v>
      </c>
      <c r="O17" s="18" t="str">
        <f>IF($A17="","",IF(AND(Config!$B$28=$A17,Config!$A$28=O$13),Config!$C$28,IF(AND(Config!$B$29=$A17,Config!$A$29=O$13),Config!$C$29,IF(AND(Config!$B$30=$A17,Config!$A$30=O$13),Config!$C$30,IF(AND(Config!$B$31=$A17,Config!$A$31=O$13),Config!$C$31,IF(AND(Config!$B$32=$A17,Config!$A$32=O$13),Config!$C$32,IF(AND(Config!$B$33=$A17,Config!$A$33=O$13),Config!$C$33,IF(AND(Config!$B$34=$A17,Config!$A$34=O$13),Config!$C$34,IF(AND(Config!$B$35=$A17,Config!$A$35=O$13),Config!$C$35,INDEX(Config!$I$14:$AJ$17,MATCH($C17,Config!$H$14:$H$17,0),MOD(O$10+$D17-1,28)+1))))))))))</f>
        <v>M</v>
      </c>
      <c r="P17" s="18" t="str">
        <f>IF($A17="","",IF(AND(Config!$B$28=$A17,Config!$A$28=P$13),Config!$C$28,IF(AND(Config!$B$29=$A17,Config!$A$29=P$13),Config!$C$29,IF(AND(Config!$B$30=$A17,Config!$A$30=P$13),Config!$C$30,IF(AND(Config!$B$31=$A17,Config!$A$31=P$13),Config!$C$31,IF(AND(Config!$B$32=$A17,Config!$A$32=P$13),Config!$C$32,IF(AND(Config!$B$33=$A17,Config!$A$33=P$13),Config!$C$33,IF(AND(Config!$B$34=$A17,Config!$A$34=P$13),Config!$C$34,IF(AND(Config!$B$35=$A17,Config!$A$35=P$13),Config!$C$35,INDEX(Config!$I$14:$AJ$17,MATCH($C17,Config!$H$14:$H$17,0),MOD(P$10+$D17-1,28)+1))))))))))</f>
        <v>M</v>
      </c>
      <c r="Q17" s="18" t="str">
        <f>IF($A17="","",IF(AND(Config!$B$28=$A17,Config!$A$28=Q$13),Config!$C$28,IF(AND(Config!$B$29=$A17,Config!$A$29=Q$13),Config!$C$29,IF(AND(Config!$B$30=$A17,Config!$A$30=Q$13),Config!$C$30,IF(AND(Config!$B$31=$A17,Config!$A$31=Q$13),Config!$C$31,IF(AND(Config!$B$32=$A17,Config!$A$32=Q$13),Config!$C$32,IF(AND(Config!$B$33=$A17,Config!$A$33=Q$13),Config!$C$33,IF(AND(Config!$B$34=$A17,Config!$A$34=Q$13),Config!$C$34,IF(AND(Config!$B$35=$A17,Config!$A$35=Q$13),Config!$C$35,INDEX(Config!$I$14:$AJ$17,MATCH($C17,Config!$H$14:$H$17,0),MOD(Q$10+$D17-1,28)+1))))))))))</f>
        <v>M</v>
      </c>
      <c r="R17" s="18" t="str">
        <f>IF($A17="","",IF(AND(Config!$B$28=$A17,Config!$A$28=R$13),Config!$C$28,IF(AND(Config!$B$29=$A17,Config!$A$29=R$13),Config!$C$29,IF(AND(Config!$B$30=$A17,Config!$A$30=R$13),Config!$C$30,IF(AND(Config!$B$31=$A17,Config!$A$31=R$13),Config!$C$31,IF(AND(Config!$B$32=$A17,Config!$A$32=R$13),Config!$C$32,IF(AND(Config!$B$33=$A17,Config!$A$33=R$13),Config!$C$33,IF(AND(Config!$B$34=$A17,Config!$A$34=R$13),Config!$C$34,IF(AND(Config!$B$35=$A17,Config!$A$35=R$13),Config!$C$35,INDEX(Config!$I$14:$AJ$17,MATCH($C17,Config!$H$14:$H$17,0),MOD(R$10+$D17-1,28)+1))))))))))</f>
        <v>T</v>
      </c>
      <c r="S17" s="18" t="str">
        <f>IF($A17="","",IF(AND(Config!$B$28=$A17,Config!$A$28=S$13),Config!$C$28,IF(AND(Config!$B$29=$A17,Config!$A$29=S$13),Config!$C$29,IF(AND(Config!$B$30=$A17,Config!$A$30=S$13),Config!$C$30,IF(AND(Config!$B$31=$A17,Config!$A$31=S$13),Config!$C$31,IF(AND(Config!$B$32=$A17,Config!$A$32=S$13),Config!$C$32,IF(AND(Config!$B$33=$A17,Config!$A$33=S$13),Config!$C$33,IF(AND(Config!$B$34=$A17,Config!$A$34=S$13),Config!$C$34,IF(AND(Config!$B$35=$A17,Config!$A$35=S$13),Config!$C$35,INDEX(Config!$I$14:$AJ$17,MATCH($C17,Config!$H$14:$H$17,0),MOD(S$10+$D17-1,28)+1))))))))))</f>
        <v>T</v>
      </c>
      <c r="T17" s="18" t="str">
        <f>IF($A17="","",IF(AND(Config!$B$28=$A17,Config!$A$28=T$13),Config!$C$28,IF(AND(Config!$B$29=$A17,Config!$A$29=T$13),Config!$C$29,IF(AND(Config!$B$30=$A17,Config!$A$30=T$13),Config!$C$30,IF(AND(Config!$B$31=$A17,Config!$A$31=T$13),Config!$C$31,IF(AND(Config!$B$32=$A17,Config!$A$32=T$13),Config!$C$32,IF(AND(Config!$B$33=$A17,Config!$A$33=T$13),Config!$C$33,IF(AND(Config!$B$34=$A17,Config!$A$34=T$13),Config!$C$34,IF(AND(Config!$B$35=$A17,Config!$A$35=T$13),Config!$C$35,INDEX(Config!$I$14:$AJ$17,MATCH($C17,Config!$H$14:$H$17,0),MOD(T$10+$D17-1,28)+1))))))))))</f>
        <v>T</v>
      </c>
      <c r="U17" s="18" t="str">
        <f>IF($A17="","",IF(AND(Config!$B$28=$A17,Config!$A$28=U$13),Config!$C$28,IF(AND(Config!$B$29=$A17,Config!$A$29=U$13),Config!$C$29,IF(AND(Config!$B$30=$A17,Config!$A$30=U$13),Config!$C$30,IF(AND(Config!$B$31=$A17,Config!$A$31=U$13),Config!$C$31,IF(AND(Config!$B$32=$A17,Config!$A$32=U$13),Config!$C$32,IF(AND(Config!$B$33=$A17,Config!$A$33=U$13),Config!$C$33,IF(AND(Config!$B$34=$A17,Config!$A$34=U$13),Config!$C$34,IF(AND(Config!$B$35=$A17,Config!$A$35=U$13),Config!$C$35,INDEX(Config!$I$14:$AJ$17,MATCH($C17,Config!$H$14:$H$17,0),MOD(U$10+$D17-1,28)+1))))))))))</f>
        <v>T</v>
      </c>
      <c r="V17" s="18" t="str">
        <f>IF($A17="","",IF(AND(Config!$B$28=$A17,Config!$A$28=V$13),Config!$C$28,IF(AND(Config!$B$29=$A17,Config!$A$29=V$13),Config!$C$29,IF(AND(Config!$B$30=$A17,Config!$A$30=V$13),Config!$C$30,IF(AND(Config!$B$31=$A17,Config!$A$31=V$13),Config!$C$31,IF(AND(Config!$B$32=$A17,Config!$A$32=V$13),Config!$C$32,IF(AND(Config!$B$33=$A17,Config!$A$33=V$13),Config!$C$33,IF(AND(Config!$B$34=$A17,Config!$A$34=V$13),Config!$C$34,IF(AND(Config!$B$35=$A17,Config!$A$35=V$13),Config!$C$35,INDEX(Config!$I$14:$AJ$17,MATCH($C17,Config!$H$14:$H$17,0),MOD(V$10+$D17-1,28)+1))))))))))</f>
        <v>T</v>
      </c>
      <c r="W17" s="18" t="str">
        <f>IF($A17="","",IF(AND(Config!$B$28=$A17,Config!$A$28=W$13),Config!$C$28,IF(AND(Config!$B$29=$A17,Config!$A$29=W$13),Config!$C$29,IF(AND(Config!$B$30=$A17,Config!$A$30=W$13),Config!$C$30,IF(AND(Config!$B$31=$A17,Config!$A$31=W$13),Config!$C$31,IF(AND(Config!$B$32=$A17,Config!$A$32=W$13),Config!$C$32,IF(AND(Config!$B$33=$A17,Config!$A$33=W$13),Config!$C$33,IF(AND(Config!$B$34=$A17,Config!$A$34=W$13),Config!$C$34,IF(AND(Config!$B$35=$A17,Config!$A$35=W$13),Config!$C$35,INDEX(Config!$I$14:$AJ$17,MATCH($C17,Config!$H$14:$H$17,0),MOD(W$10+$D17-1,28)+1))))))))))</f>
        <v>T</v>
      </c>
      <c r="X17" s="18" t="str">
        <f>IF($A17="","",IF(AND(Config!$B$28=$A17,Config!$A$28=X$13),Config!$C$28,IF(AND(Config!$B$29=$A17,Config!$A$29=X$13),Config!$C$29,IF(AND(Config!$B$30=$A17,Config!$A$30=X$13),Config!$C$30,IF(AND(Config!$B$31=$A17,Config!$A$31=X$13),Config!$C$31,IF(AND(Config!$B$32=$A17,Config!$A$32=X$13),Config!$C$32,IF(AND(Config!$B$33=$A17,Config!$A$33=X$13),Config!$C$33,IF(AND(Config!$B$34=$A17,Config!$A$34=X$13),Config!$C$34,IF(AND(Config!$B$35=$A17,Config!$A$35=X$13),Config!$C$35,INDEX(Config!$I$14:$AJ$17,MATCH($C17,Config!$H$14:$H$17,0),MOD(X$10+$D17-1,28)+1))))))))))</f>
        <v>T</v>
      </c>
      <c r="Y17" s="18" t="str">
        <f>IF($A17="","",IF(AND(Config!$B$28=$A17,Config!$A$28=Y$13),Config!$C$28,IF(AND(Config!$B$29=$A17,Config!$A$29=Y$13),Config!$C$29,IF(AND(Config!$B$30=$A17,Config!$A$30=Y$13),Config!$C$30,IF(AND(Config!$B$31=$A17,Config!$A$31=Y$13),Config!$C$31,IF(AND(Config!$B$32=$A17,Config!$A$32=Y$13),Config!$C$32,IF(AND(Config!$B$33=$A17,Config!$A$33=Y$13),Config!$C$33,IF(AND(Config!$B$34=$A17,Config!$A$34=Y$13),Config!$C$34,IF(AND(Config!$B$35=$A17,Config!$A$35=Y$13),Config!$C$35,INDEX(Config!$I$14:$AJ$17,MATCH($C17,Config!$H$14:$H$17,0),MOD(Y$10+$D17-1,28)+1))))))))))</f>
        <v>N</v>
      </c>
      <c r="Z17" s="18" t="str">
        <f>IF($A17="","",IF(AND(Config!$B$28=$A17,Config!$A$28=Z$13),Config!$C$28,IF(AND(Config!$B$29=$A17,Config!$A$29=Z$13),Config!$C$29,IF(AND(Config!$B$30=$A17,Config!$A$30=Z$13),Config!$C$30,IF(AND(Config!$B$31=$A17,Config!$A$31=Z$13),Config!$C$31,IF(AND(Config!$B$32=$A17,Config!$A$32=Z$13),Config!$C$32,IF(AND(Config!$B$33=$A17,Config!$A$33=Z$13),Config!$C$33,IF(AND(Config!$B$34=$A17,Config!$A$34=Z$13),Config!$C$34,IF(AND(Config!$B$35=$A17,Config!$A$35=Z$13),Config!$C$35,INDEX(Config!$I$14:$AJ$17,MATCH($C17,Config!$H$14:$H$17,0),MOD(Z$10+$D17-1,28)+1))))))))))</f>
        <v>N</v>
      </c>
      <c r="AA17" s="18" t="str">
        <f>IF($A17="","",IF(AND(Config!$B$28=$A17,Config!$A$28=AA$13),Config!$C$28,IF(AND(Config!$B$29=$A17,Config!$A$29=AA$13),Config!$C$29,IF(AND(Config!$B$30=$A17,Config!$A$30=AA$13),Config!$C$30,IF(AND(Config!$B$31=$A17,Config!$A$31=AA$13),Config!$C$31,IF(AND(Config!$B$32=$A17,Config!$A$32=AA$13),Config!$C$32,IF(AND(Config!$B$33=$A17,Config!$A$33=AA$13),Config!$C$33,IF(AND(Config!$B$34=$A17,Config!$A$34=AA$13),Config!$C$34,IF(AND(Config!$B$35=$A17,Config!$A$35=AA$13),Config!$C$35,INDEX(Config!$I$14:$AJ$17,MATCH($C17,Config!$H$14:$H$17,0),MOD(AA$10+$D17-1,28)+1))))))))))</f>
        <v>N</v>
      </c>
      <c r="AB17" s="18" t="str">
        <f>IF($A17="","",IF(AND(Config!$B$28=$A17,Config!$A$28=AB$13),Config!$C$28,IF(AND(Config!$B$29=$A17,Config!$A$29=AB$13),Config!$C$29,IF(AND(Config!$B$30=$A17,Config!$A$30=AB$13),Config!$C$30,IF(AND(Config!$B$31=$A17,Config!$A$31=AB$13),Config!$C$31,IF(AND(Config!$B$32=$A17,Config!$A$32=AB$13),Config!$C$32,IF(AND(Config!$B$33=$A17,Config!$A$33=AB$13),Config!$C$33,IF(AND(Config!$B$34=$A17,Config!$A$34=AB$13),Config!$C$34,IF(AND(Config!$B$35=$A17,Config!$A$35=AB$13),Config!$C$35,INDEX(Config!$I$14:$AJ$17,MATCH($C17,Config!$H$14:$H$17,0),MOD(AB$10+$D17-1,28)+1))))))))))</f>
        <v>N</v>
      </c>
      <c r="AC17" s="18" t="str">
        <f>IF($A17="","",IF(AND(Config!$B$28=$A17,Config!$A$28=AC$13),Config!$C$28,IF(AND(Config!$B$29=$A17,Config!$A$29=AC$13),Config!$C$29,IF(AND(Config!$B$30=$A17,Config!$A$30=AC$13),Config!$C$30,IF(AND(Config!$B$31=$A17,Config!$A$31=AC$13),Config!$C$31,IF(AND(Config!$B$32=$A17,Config!$A$32=AC$13),Config!$C$32,IF(AND(Config!$B$33=$A17,Config!$A$33=AC$13),Config!$C$33,IF(AND(Config!$B$34=$A17,Config!$A$34=AC$13),Config!$C$34,IF(AND(Config!$B$35=$A17,Config!$A$35=AC$13),Config!$C$35,INDEX(Config!$I$14:$AJ$17,MATCH($C17,Config!$H$14:$H$17,0),MOD(AC$10+$D17-1,28)+1))))))))))</f>
        <v>N</v>
      </c>
      <c r="AD17" s="18" t="str">
        <f>IF($A17="","",IF(AND(Config!$B$28=$A17,Config!$A$28=AD$13),Config!$C$28,IF(AND(Config!$B$29=$A17,Config!$A$29=AD$13),Config!$C$29,IF(AND(Config!$B$30=$A17,Config!$A$30=AD$13),Config!$C$30,IF(AND(Config!$B$31=$A17,Config!$A$31=AD$13),Config!$C$31,IF(AND(Config!$B$32=$A17,Config!$A$32=AD$13),Config!$C$32,IF(AND(Config!$B$33=$A17,Config!$A$33=AD$13),Config!$C$33,IF(AND(Config!$B$34=$A17,Config!$A$34=AD$13),Config!$C$34,IF(AND(Config!$B$35=$A17,Config!$A$35=AD$13),Config!$C$35,INDEX(Config!$I$14:$AJ$17,MATCH($C17,Config!$H$14:$H$17,0),MOD(AD$10+$D17-1,28)+1))))))))))</f>
        <v>N</v>
      </c>
      <c r="AE17" s="18" t="str">
        <f>IF($A17="","",IF(AND(Config!$B$28=$A17,Config!$A$28=AE$13),Config!$C$28,IF(AND(Config!$B$29=$A17,Config!$A$29=AE$13),Config!$C$29,IF(AND(Config!$B$30=$A17,Config!$A$30=AE$13),Config!$C$30,IF(AND(Config!$B$31=$A17,Config!$A$31=AE$13),Config!$C$31,IF(AND(Config!$B$32=$A17,Config!$A$32=AE$13),Config!$C$32,IF(AND(Config!$B$33=$A17,Config!$A$33=AE$13),Config!$C$33,IF(AND(Config!$B$34=$A17,Config!$A$34=AE$13),Config!$C$34,IF(AND(Config!$B$35=$A17,Config!$A$35=AE$13),Config!$C$35,INDEX(Config!$I$14:$AJ$17,MATCH($C17,Config!$H$14:$H$17,0),MOD(AE$10+$D17-1,28)+1))))))))))</f>
        <v>N</v>
      </c>
      <c r="AF17" s="18" t="str">
        <f>IF($A17="","",IF(AND(Config!$B$28=$A17,Config!$A$28=AF$13),Config!$C$28,IF(AND(Config!$B$29=$A17,Config!$A$29=AF$13),Config!$C$29,IF(AND(Config!$B$30=$A17,Config!$A$30=AF$13),Config!$C$30,IF(AND(Config!$B$31=$A17,Config!$A$31=AF$13),Config!$C$31,IF(AND(Config!$B$32=$A17,Config!$A$32=AF$13),Config!$C$32,IF(AND(Config!$B$33=$A17,Config!$A$33=AF$13),Config!$C$33,IF(AND(Config!$B$34=$A17,Config!$A$34=AF$13),Config!$C$34,IF(AND(Config!$B$35=$A17,Config!$A$35=AF$13),Config!$C$35,INDEX(Config!$I$14:$AJ$17,MATCH($C17,Config!$H$14:$H$17,0),MOD(AF$10+$D17-1,28)+1))))))))))</f>
        <v>L</v>
      </c>
      <c r="AG17" s="18" t="str">
        <f>IF($A17="","",IF(AND(Config!$B$28=$A17,Config!$A$28=AG$13),Config!$C$28,IF(AND(Config!$B$29=$A17,Config!$A$29=AG$13),Config!$C$29,IF(AND(Config!$B$30=$A17,Config!$A$30=AG$13),Config!$C$30,IF(AND(Config!$B$31=$A17,Config!$A$31=AG$13),Config!$C$31,IF(AND(Config!$B$32=$A17,Config!$A$32=AG$13),Config!$C$32,IF(AND(Config!$B$33=$A17,Config!$A$33=AG$13),Config!$C$33,IF(AND(Config!$B$34=$A17,Config!$A$34=AG$13),Config!$C$34,IF(AND(Config!$B$35=$A17,Config!$A$35=AG$13),Config!$C$35,INDEX(Config!$I$14:$AJ$17,MATCH($C17,Config!$H$14:$H$17,0),MOD(AG$10+$D17-1,28)+1))))))))))</f>
        <v>L</v>
      </c>
      <c r="AH17" s="18" t="str">
        <f>IF($A17="","",IF(AND(Config!$B$28=$A17,Config!$A$28=AH$13),Config!$C$28,IF(AND(Config!$B$29=$A17,Config!$A$29=AH$13),Config!$C$29,IF(AND(Config!$B$30=$A17,Config!$A$30=AH$13),Config!$C$30,IF(AND(Config!$B$31=$A17,Config!$A$31=AH$13),Config!$C$31,IF(AND(Config!$B$32=$A17,Config!$A$32=AH$13),Config!$C$32,IF(AND(Config!$B$33=$A17,Config!$A$33=AH$13),Config!$C$33,IF(AND(Config!$B$34=$A17,Config!$A$34=AH$13),Config!$C$34,IF(AND(Config!$B$35=$A17,Config!$A$35=AH$13),Config!$C$35,INDEX(Config!$I$14:$AJ$17,MATCH($C17,Config!$H$14:$H$17,0),MOD(AH$10+$D17-1,28)+1))))))))))</f>
        <v>L</v>
      </c>
      <c r="AI17" s="18" t="str">
        <f>IF($A17="","",IF(AND(Config!$B$28=$A17,Config!$A$28=AI$13),Config!$C$28,IF(AND(Config!$B$29=$A17,Config!$A$29=AI$13),Config!$C$29,IF(AND(Config!$B$30=$A17,Config!$A$30=AI$13),Config!$C$30,IF(AND(Config!$B$31=$A17,Config!$A$31=AI$13),Config!$C$31,IF(AND(Config!$B$32=$A17,Config!$A$32=AI$13),Config!$C$32,IF(AND(Config!$B$33=$A17,Config!$A$33=AI$13),Config!$C$33,IF(AND(Config!$B$34=$A17,Config!$A$34=AI$13),Config!$C$34,IF(AND(Config!$B$35=$A17,Config!$A$35=AI$13),Config!$C$35,INDEX(Config!$I$14:$AJ$17,MATCH($C17,Config!$H$14:$H$17,0),MOD(AI$10+$D17-1,28)+1))))))))))</f>
        <v>L</v>
      </c>
      <c r="AJ17" s="18" t="str">
        <f>IF($A17="","",IF(AND(Config!$B$28=$A17,Config!$A$28=AJ$13),Config!$C$28,IF(AND(Config!$B$29=$A17,Config!$A$29=AJ$13),Config!$C$29,IF(AND(Config!$B$30=$A17,Config!$A$30=AJ$13),Config!$C$30,IF(AND(Config!$B$31=$A17,Config!$A$31=AJ$13),Config!$C$31,IF(AND(Config!$B$32=$A17,Config!$A$32=AJ$13),Config!$C$32,IF(AND(Config!$B$33=$A17,Config!$A$33=AJ$13),Config!$C$33,IF(AND(Config!$B$34=$A17,Config!$A$34=AJ$13),Config!$C$34,IF(AND(Config!$B$35=$A17,Config!$A$35=AJ$13),Config!$C$35,INDEX(Config!$I$14:$AJ$17,MATCH($C17,Config!$H$14:$H$17,0),MOD(AJ$10+$D17-1,28)+1))))))))))</f>
        <v>L</v>
      </c>
      <c r="AK17" s="18" t="str">
        <f>IF($A17="","",IF(AND(Config!$B$28=$A17,Config!$A$28=AK$13),Config!$C$28,IF(AND(Config!$B$29=$A17,Config!$A$29=AK$13),Config!$C$29,IF(AND(Config!$B$30=$A17,Config!$A$30=AK$13),Config!$C$30,IF(AND(Config!$B$31=$A17,Config!$A$31=AK$13),Config!$C$31,IF(AND(Config!$B$32=$A17,Config!$A$32=AK$13),Config!$C$32,IF(AND(Config!$B$33=$A17,Config!$A$33=AK$13),Config!$C$33,IF(AND(Config!$B$34=$A17,Config!$A$34=AK$13),Config!$C$34,IF(AND(Config!$B$35=$A17,Config!$A$35=AK$13),Config!$C$35,INDEX(Config!$I$14:$AJ$17,MATCH($C17,Config!$H$14:$H$17,0),MOD(AK$10+$D17-1,28)+1))))))))))</f>
        <v>L</v>
      </c>
      <c r="AL17" s="18" t="str">
        <f>IF($A17="","",IF(AND(Config!$B$28=$A17,Config!$A$28=AL$13),Config!$C$28,IF(AND(Config!$B$29=$A17,Config!$A$29=AL$13),Config!$C$29,IF(AND(Config!$B$30=$A17,Config!$A$30=AL$13),Config!$C$30,IF(AND(Config!$B$31=$A17,Config!$A$31=AL$13),Config!$C$31,IF(AND(Config!$B$32=$A17,Config!$A$32=AL$13),Config!$C$32,IF(AND(Config!$B$33=$A17,Config!$A$33=AL$13),Config!$C$33,IF(AND(Config!$B$34=$A17,Config!$A$34=AL$13),Config!$C$34,IF(AND(Config!$B$35=$A17,Config!$A$35=AL$13),Config!$C$35,INDEX(Config!$I$14:$AJ$17,MATCH($C17,Config!$H$14:$H$17,0),MOD(AL$10+$D17-1,28)+1))))))))))</f>
        <v>L</v>
      </c>
    </row>
    <row r="18" spans="1:38" x14ac:dyDescent="0.25">
      <c r="A18" s="2" t="str">
        <f>IF(Config!B14="","",Config!B14)</f>
        <v>Carmen Leal</v>
      </c>
      <c r="B18" s="2" t="str">
        <f>IF(A18="","",Config!C14)</f>
        <v>Atención</v>
      </c>
      <c r="C18" s="7" t="str">
        <f>IF(A18="","",Config!D14)</f>
        <v>B</v>
      </c>
      <c r="D18" s="7">
        <f>IF(A18="","",Config!E14)</f>
        <v>0</v>
      </c>
      <c r="E18" s="17">
        <f>IF($A18="","",COUNTIF($K18:$AL18,"M")*Config!$L$5+COUNTIF($K18:$AL18,"T")*Config!$L$6+COUNTIF($K18:$AL18,"N")*Config!$L$7+COUNTIF($K18:$AL18,"F")*Config!$L$10)</f>
        <v>168</v>
      </c>
      <c r="F18" s="17">
        <f t="shared" si="1"/>
        <v>7</v>
      </c>
      <c r="G18" s="17">
        <f t="shared" si="2"/>
        <v>7</v>
      </c>
      <c r="H18" s="17">
        <f t="shared" si="3"/>
        <v>7</v>
      </c>
      <c r="I18" s="17">
        <f t="shared" si="4"/>
        <v>7</v>
      </c>
      <c r="J18" s="17">
        <f t="shared" si="5"/>
        <v>6</v>
      </c>
      <c r="K18" s="18" t="str">
        <f>IF($A18="","",IF(AND(Config!$B$28=$A18,Config!$A$28=K$13),Config!$C$28,IF(AND(Config!$B$29=$A18,Config!$A$29=K$13),Config!$C$29,IF(AND(Config!$B$30=$A18,Config!$A$30=K$13),Config!$C$30,IF(AND(Config!$B$31=$A18,Config!$A$31=K$13),Config!$C$31,IF(AND(Config!$B$32=$A18,Config!$A$32=K$13),Config!$C$32,IF(AND(Config!$B$33=$A18,Config!$A$33=K$13),Config!$C$33,IF(AND(Config!$B$34=$A18,Config!$A$34=K$13),Config!$C$34,IF(AND(Config!$B$35=$A18,Config!$A$35=K$13),Config!$C$35,INDEX(Config!$I$14:$AJ$17,MATCH($C18,Config!$H$14:$H$17,0),MOD(K$10+$D18-1,28)+1))))))))))</f>
        <v>T</v>
      </c>
      <c r="L18" s="18" t="str">
        <f>IF($A18="","",IF(AND(Config!$B$28=$A18,Config!$A$28=L$13),Config!$C$28,IF(AND(Config!$B$29=$A18,Config!$A$29=L$13),Config!$C$29,IF(AND(Config!$B$30=$A18,Config!$A$30=L$13),Config!$C$30,IF(AND(Config!$B$31=$A18,Config!$A$31=L$13),Config!$C$31,IF(AND(Config!$B$32=$A18,Config!$A$32=L$13),Config!$C$32,IF(AND(Config!$B$33=$A18,Config!$A$33=L$13),Config!$C$33,IF(AND(Config!$B$34=$A18,Config!$A$34=L$13),Config!$C$34,IF(AND(Config!$B$35=$A18,Config!$A$35=L$13),Config!$C$35,INDEX(Config!$I$14:$AJ$17,MATCH($C18,Config!$H$14:$H$17,0),MOD(L$10+$D18-1,28)+1))))))))))</f>
        <v>T</v>
      </c>
      <c r="M18" s="18" t="str">
        <f>IF($A18="","",IF(AND(Config!$B$28=$A18,Config!$A$28=M$13),Config!$C$28,IF(AND(Config!$B$29=$A18,Config!$A$29=M$13),Config!$C$29,IF(AND(Config!$B$30=$A18,Config!$A$30=M$13),Config!$C$30,IF(AND(Config!$B$31=$A18,Config!$A$31=M$13),Config!$C$31,IF(AND(Config!$B$32=$A18,Config!$A$32=M$13),Config!$C$32,IF(AND(Config!$B$33=$A18,Config!$A$33=M$13),Config!$C$33,IF(AND(Config!$B$34=$A18,Config!$A$34=M$13),Config!$C$34,IF(AND(Config!$B$35=$A18,Config!$A$35=M$13),Config!$C$35,INDEX(Config!$I$14:$AJ$17,MATCH($C18,Config!$H$14:$H$17,0),MOD(M$10+$D18-1,28)+1))))))))))</f>
        <v>T</v>
      </c>
      <c r="N18" s="18" t="str">
        <f>IF($A18="","",IF(AND(Config!$B$28=$A18,Config!$A$28=N$13),Config!$C$28,IF(AND(Config!$B$29=$A18,Config!$A$29=N$13),Config!$C$29,IF(AND(Config!$B$30=$A18,Config!$A$30=N$13),Config!$C$30,IF(AND(Config!$B$31=$A18,Config!$A$31=N$13),Config!$C$31,IF(AND(Config!$B$32=$A18,Config!$A$32=N$13),Config!$C$32,IF(AND(Config!$B$33=$A18,Config!$A$33=N$13),Config!$C$33,IF(AND(Config!$B$34=$A18,Config!$A$34=N$13),Config!$C$34,IF(AND(Config!$B$35=$A18,Config!$A$35=N$13),Config!$C$35,INDEX(Config!$I$14:$AJ$17,MATCH($C18,Config!$H$14:$H$17,0),MOD(N$10+$D18-1,28)+1))))))))))</f>
        <v>T</v>
      </c>
      <c r="O18" s="18" t="str">
        <f>IF($A18="","",IF(AND(Config!$B$28=$A18,Config!$A$28=O$13),Config!$C$28,IF(AND(Config!$B$29=$A18,Config!$A$29=O$13),Config!$C$29,IF(AND(Config!$B$30=$A18,Config!$A$30=O$13),Config!$C$30,IF(AND(Config!$B$31=$A18,Config!$A$31=O$13),Config!$C$31,IF(AND(Config!$B$32=$A18,Config!$A$32=O$13),Config!$C$32,IF(AND(Config!$B$33=$A18,Config!$A$33=O$13),Config!$C$33,IF(AND(Config!$B$34=$A18,Config!$A$34=O$13),Config!$C$34,IF(AND(Config!$B$35=$A18,Config!$A$35=O$13),Config!$C$35,INDEX(Config!$I$14:$AJ$17,MATCH($C18,Config!$H$14:$H$17,0),MOD(O$10+$D18-1,28)+1))))))))))</f>
        <v>T</v>
      </c>
      <c r="P18" s="18" t="str">
        <f>IF($A18="","",IF(AND(Config!$B$28=$A18,Config!$A$28=P$13),Config!$C$28,IF(AND(Config!$B$29=$A18,Config!$A$29=P$13),Config!$C$29,IF(AND(Config!$B$30=$A18,Config!$A$30=P$13),Config!$C$30,IF(AND(Config!$B$31=$A18,Config!$A$31=P$13),Config!$C$31,IF(AND(Config!$B$32=$A18,Config!$A$32=P$13),Config!$C$32,IF(AND(Config!$B$33=$A18,Config!$A$33=P$13),Config!$C$33,IF(AND(Config!$B$34=$A18,Config!$A$34=P$13),Config!$C$34,IF(AND(Config!$B$35=$A18,Config!$A$35=P$13),Config!$C$35,INDEX(Config!$I$14:$AJ$17,MATCH($C18,Config!$H$14:$H$17,0),MOD(P$10+$D18-1,28)+1))))))))))</f>
        <v>T</v>
      </c>
      <c r="Q18" s="18" t="str">
        <f>IF($A18="","",IF(AND(Config!$B$28=$A18,Config!$A$28=Q$13),Config!$C$28,IF(AND(Config!$B$29=$A18,Config!$A$29=Q$13),Config!$C$29,IF(AND(Config!$B$30=$A18,Config!$A$30=Q$13),Config!$C$30,IF(AND(Config!$B$31=$A18,Config!$A$31=Q$13),Config!$C$31,IF(AND(Config!$B$32=$A18,Config!$A$32=Q$13),Config!$C$32,IF(AND(Config!$B$33=$A18,Config!$A$33=Q$13),Config!$C$33,IF(AND(Config!$B$34=$A18,Config!$A$34=Q$13),Config!$C$34,IF(AND(Config!$B$35=$A18,Config!$A$35=Q$13),Config!$C$35,INDEX(Config!$I$14:$AJ$17,MATCH($C18,Config!$H$14:$H$17,0),MOD(Q$10+$D18-1,28)+1))))))))))</f>
        <v>T</v>
      </c>
      <c r="R18" s="18" t="str">
        <f>IF($A18="","",IF(AND(Config!$B$28=$A18,Config!$A$28=R$13),Config!$C$28,IF(AND(Config!$B$29=$A18,Config!$A$29=R$13),Config!$C$29,IF(AND(Config!$B$30=$A18,Config!$A$30=R$13),Config!$C$30,IF(AND(Config!$B$31=$A18,Config!$A$31=R$13),Config!$C$31,IF(AND(Config!$B$32=$A18,Config!$A$32=R$13),Config!$C$32,IF(AND(Config!$B$33=$A18,Config!$A$33=R$13),Config!$C$33,IF(AND(Config!$B$34=$A18,Config!$A$34=R$13),Config!$C$34,IF(AND(Config!$B$35=$A18,Config!$A$35=R$13),Config!$C$35,INDEX(Config!$I$14:$AJ$17,MATCH($C18,Config!$H$14:$H$17,0),MOD(R$10+$D18-1,28)+1))))))))))</f>
        <v>N</v>
      </c>
      <c r="S18" s="18" t="str">
        <f>IF($A18="","",IF(AND(Config!$B$28=$A18,Config!$A$28=S$13),Config!$C$28,IF(AND(Config!$B$29=$A18,Config!$A$29=S$13),Config!$C$29,IF(AND(Config!$B$30=$A18,Config!$A$30=S$13),Config!$C$30,IF(AND(Config!$B$31=$A18,Config!$A$31=S$13),Config!$C$31,IF(AND(Config!$B$32=$A18,Config!$A$32=S$13),Config!$C$32,IF(AND(Config!$B$33=$A18,Config!$A$33=S$13),Config!$C$33,IF(AND(Config!$B$34=$A18,Config!$A$34=S$13),Config!$C$34,IF(AND(Config!$B$35=$A18,Config!$A$35=S$13),Config!$C$35,INDEX(Config!$I$14:$AJ$17,MATCH($C18,Config!$H$14:$H$17,0),MOD(S$10+$D18-1,28)+1))))))))))</f>
        <v>N</v>
      </c>
      <c r="T18" s="18" t="str">
        <f>IF($A18="","",IF(AND(Config!$B$28=$A18,Config!$A$28=T$13),Config!$C$28,IF(AND(Config!$B$29=$A18,Config!$A$29=T$13),Config!$C$29,IF(AND(Config!$B$30=$A18,Config!$A$30=T$13),Config!$C$30,IF(AND(Config!$B$31=$A18,Config!$A$31=T$13),Config!$C$31,IF(AND(Config!$B$32=$A18,Config!$A$32=T$13),Config!$C$32,IF(AND(Config!$B$33=$A18,Config!$A$33=T$13),Config!$C$33,IF(AND(Config!$B$34=$A18,Config!$A$34=T$13),Config!$C$34,IF(AND(Config!$B$35=$A18,Config!$A$35=T$13),Config!$C$35,INDEX(Config!$I$14:$AJ$17,MATCH($C18,Config!$H$14:$H$17,0),MOD(T$10+$D18-1,28)+1))))))))))</f>
        <v>N</v>
      </c>
      <c r="U18" s="18" t="str">
        <f>IF($A18="","",IF(AND(Config!$B$28=$A18,Config!$A$28=U$13),Config!$C$28,IF(AND(Config!$B$29=$A18,Config!$A$29=U$13),Config!$C$29,IF(AND(Config!$B$30=$A18,Config!$A$30=U$13),Config!$C$30,IF(AND(Config!$B$31=$A18,Config!$A$31=U$13),Config!$C$31,IF(AND(Config!$B$32=$A18,Config!$A$32=U$13),Config!$C$32,IF(AND(Config!$B$33=$A18,Config!$A$33=U$13),Config!$C$33,IF(AND(Config!$B$34=$A18,Config!$A$34=U$13),Config!$C$34,IF(AND(Config!$B$35=$A18,Config!$A$35=U$13),Config!$C$35,INDEX(Config!$I$14:$AJ$17,MATCH($C18,Config!$H$14:$H$17,0),MOD(U$10+$D18-1,28)+1))))))))))</f>
        <v>N</v>
      </c>
      <c r="V18" s="18" t="str">
        <f>IF($A18="","",IF(AND(Config!$B$28=$A18,Config!$A$28=V$13),Config!$C$28,IF(AND(Config!$B$29=$A18,Config!$A$29=V$13),Config!$C$29,IF(AND(Config!$B$30=$A18,Config!$A$30=V$13),Config!$C$30,IF(AND(Config!$B$31=$A18,Config!$A$31=V$13),Config!$C$31,IF(AND(Config!$B$32=$A18,Config!$A$32=V$13),Config!$C$32,IF(AND(Config!$B$33=$A18,Config!$A$33=V$13),Config!$C$33,IF(AND(Config!$B$34=$A18,Config!$A$34=V$13),Config!$C$34,IF(AND(Config!$B$35=$A18,Config!$A$35=V$13),Config!$C$35,INDEX(Config!$I$14:$AJ$17,MATCH($C18,Config!$H$14:$H$17,0),MOD(V$10+$D18-1,28)+1))))))))))</f>
        <v>N</v>
      </c>
      <c r="W18" s="18" t="str">
        <f>IF($A18="","",IF(AND(Config!$B$28=$A18,Config!$A$28=W$13),Config!$C$28,IF(AND(Config!$B$29=$A18,Config!$A$29=W$13),Config!$C$29,IF(AND(Config!$B$30=$A18,Config!$A$30=W$13),Config!$C$30,IF(AND(Config!$B$31=$A18,Config!$A$31=W$13),Config!$C$31,IF(AND(Config!$B$32=$A18,Config!$A$32=W$13),Config!$C$32,IF(AND(Config!$B$33=$A18,Config!$A$33=W$13),Config!$C$33,IF(AND(Config!$B$34=$A18,Config!$A$34=W$13),Config!$C$34,IF(AND(Config!$B$35=$A18,Config!$A$35=W$13),Config!$C$35,INDEX(Config!$I$14:$AJ$17,MATCH($C18,Config!$H$14:$H$17,0),MOD(W$10+$D18-1,28)+1))))))))))</f>
        <v>N</v>
      </c>
      <c r="X18" s="18" t="str">
        <f>IF($A18="","",IF(AND(Config!$B$28=$A18,Config!$A$28=X$13),Config!$C$28,IF(AND(Config!$B$29=$A18,Config!$A$29=X$13),Config!$C$29,IF(AND(Config!$B$30=$A18,Config!$A$30=X$13),Config!$C$30,IF(AND(Config!$B$31=$A18,Config!$A$31=X$13),Config!$C$31,IF(AND(Config!$B$32=$A18,Config!$A$32=X$13),Config!$C$32,IF(AND(Config!$B$33=$A18,Config!$A$33=X$13),Config!$C$33,IF(AND(Config!$B$34=$A18,Config!$A$34=X$13),Config!$C$34,IF(AND(Config!$B$35=$A18,Config!$A$35=X$13),Config!$C$35,INDEX(Config!$I$14:$AJ$17,MATCH($C18,Config!$H$14:$H$17,0),MOD(X$10+$D18-1,28)+1))))))))))</f>
        <v>N</v>
      </c>
      <c r="Y18" s="18" t="str">
        <f>IF($A18="","",IF(AND(Config!$B$28=$A18,Config!$A$28=Y$13),Config!$C$28,IF(AND(Config!$B$29=$A18,Config!$A$29=Y$13),Config!$C$29,IF(AND(Config!$B$30=$A18,Config!$A$30=Y$13),Config!$C$30,IF(AND(Config!$B$31=$A18,Config!$A$31=Y$13),Config!$C$31,IF(AND(Config!$B$32=$A18,Config!$A$32=Y$13),Config!$C$32,IF(AND(Config!$B$33=$A18,Config!$A$33=Y$13),Config!$C$33,IF(AND(Config!$B$34=$A18,Config!$A$34=Y$13),Config!$C$34,IF(AND(Config!$B$35=$A18,Config!$A$35=Y$13),Config!$C$35,INDEX(Config!$I$14:$AJ$17,MATCH($C18,Config!$H$14:$H$17,0),MOD(Y$10+$D18-1,28)+1))))))))))</f>
        <v>L</v>
      </c>
      <c r="Z18" s="18" t="str">
        <f>IF($A18="","",IF(AND(Config!$B$28=$A18,Config!$A$28=Z$13),Config!$C$28,IF(AND(Config!$B$29=$A18,Config!$A$29=Z$13),Config!$C$29,IF(AND(Config!$B$30=$A18,Config!$A$30=Z$13),Config!$C$30,IF(AND(Config!$B$31=$A18,Config!$A$31=Z$13),Config!$C$31,IF(AND(Config!$B$32=$A18,Config!$A$32=Z$13),Config!$C$32,IF(AND(Config!$B$33=$A18,Config!$A$33=Z$13),Config!$C$33,IF(AND(Config!$B$34=$A18,Config!$A$34=Z$13),Config!$C$34,IF(AND(Config!$B$35=$A18,Config!$A$35=Z$13),Config!$C$35,INDEX(Config!$I$14:$AJ$17,MATCH($C18,Config!$H$14:$H$17,0),MOD(Z$10+$D18-1,28)+1))))))))))</f>
        <v>L</v>
      </c>
      <c r="AA18" s="18" t="str">
        <f>IF($A18="","",IF(AND(Config!$B$28=$A18,Config!$A$28=AA$13),Config!$C$28,IF(AND(Config!$B$29=$A18,Config!$A$29=AA$13),Config!$C$29,IF(AND(Config!$B$30=$A18,Config!$A$30=AA$13),Config!$C$30,IF(AND(Config!$B$31=$A18,Config!$A$31=AA$13),Config!$C$31,IF(AND(Config!$B$32=$A18,Config!$A$32=AA$13),Config!$C$32,IF(AND(Config!$B$33=$A18,Config!$A$33=AA$13),Config!$C$33,IF(AND(Config!$B$34=$A18,Config!$A$34=AA$13),Config!$C$34,IF(AND(Config!$B$35=$A18,Config!$A$35=AA$13),Config!$C$35,INDEX(Config!$I$14:$AJ$17,MATCH($C18,Config!$H$14:$H$17,0),MOD(AA$10+$D18-1,28)+1))))))))))</f>
        <v>L</v>
      </c>
      <c r="AB18" s="18" t="str">
        <f>IF($A18="","",IF(AND(Config!$B$28=$A18,Config!$A$28=AB$13),Config!$C$28,IF(AND(Config!$B$29=$A18,Config!$A$29=AB$13),Config!$C$29,IF(AND(Config!$B$30=$A18,Config!$A$30=AB$13),Config!$C$30,IF(AND(Config!$B$31=$A18,Config!$A$31=AB$13),Config!$C$31,IF(AND(Config!$B$32=$A18,Config!$A$32=AB$13),Config!$C$32,IF(AND(Config!$B$33=$A18,Config!$A$33=AB$13),Config!$C$33,IF(AND(Config!$B$34=$A18,Config!$A$34=AB$13),Config!$C$34,IF(AND(Config!$B$35=$A18,Config!$A$35=AB$13),Config!$C$35,INDEX(Config!$I$14:$AJ$17,MATCH($C18,Config!$H$14:$H$17,0),MOD(AB$10+$D18-1,28)+1))))))))))</f>
        <v>L</v>
      </c>
      <c r="AC18" s="18" t="str">
        <f>IF($A18="","",IF(AND(Config!$B$28=$A18,Config!$A$28=AC$13),Config!$C$28,IF(AND(Config!$B$29=$A18,Config!$A$29=AC$13),Config!$C$29,IF(AND(Config!$B$30=$A18,Config!$A$30=AC$13),Config!$C$30,IF(AND(Config!$B$31=$A18,Config!$A$31=AC$13),Config!$C$31,IF(AND(Config!$B$32=$A18,Config!$A$32=AC$13),Config!$C$32,IF(AND(Config!$B$33=$A18,Config!$A$33=AC$13),Config!$C$33,IF(AND(Config!$B$34=$A18,Config!$A$34=AC$13),Config!$C$34,IF(AND(Config!$B$35=$A18,Config!$A$35=AC$13),Config!$C$35,INDEX(Config!$I$14:$AJ$17,MATCH($C18,Config!$H$14:$H$17,0),MOD(AC$10+$D18-1,28)+1))))))))))</f>
        <v>L</v>
      </c>
      <c r="AD18" s="18" t="str">
        <f>IF($A18="","",IF(AND(Config!$B$28=$A18,Config!$A$28=AD$13),Config!$C$28,IF(AND(Config!$B$29=$A18,Config!$A$29=AD$13),Config!$C$29,IF(AND(Config!$B$30=$A18,Config!$A$30=AD$13),Config!$C$30,IF(AND(Config!$B$31=$A18,Config!$A$31=AD$13),Config!$C$31,IF(AND(Config!$B$32=$A18,Config!$A$32=AD$13),Config!$C$32,IF(AND(Config!$B$33=$A18,Config!$A$33=AD$13),Config!$C$33,IF(AND(Config!$B$34=$A18,Config!$A$34=AD$13),Config!$C$34,IF(AND(Config!$B$35=$A18,Config!$A$35=AD$13),Config!$C$35,INDEX(Config!$I$14:$AJ$17,MATCH($C18,Config!$H$14:$H$17,0),MOD(AD$10+$D18-1,28)+1))))))))))</f>
        <v>L</v>
      </c>
      <c r="AE18" s="18" t="str">
        <f>IF($A18="","",IF(AND(Config!$B$28=$A18,Config!$A$28=AE$13),Config!$C$28,IF(AND(Config!$B$29=$A18,Config!$A$29=AE$13),Config!$C$29,IF(AND(Config!$B$30=$A18,Config!$A$30=AE$13),Config!$C$30,IF(AND(Config!$B$31=$A18,Config!$A$31=AE$13),Config!$C$31,IF(AND(Config!$B$32=$A18,Config!$A$32=AE$13),Config!$C$32,IF(AND(Config!$B$33=$A18,Config!$A$33=AE$13),Config!$C$33,IF(AND(Config!$B$34=$A18,Config!$A$34=AE$13),Config!$C$34,IF(AND(Config!$B$35=$A18,Config!$A$35=AE$13),Config!$C$35,INDEX(Config!$I$14:$AJ$17,MATCH($C18,Config!$H$14:$H$17,0),MOD(AE$10+$D18-1,28)+1))))))))))</f>
        <v>L</v>
      </c>
      <c r="AF18" s="18" t="str">
        <f>IF($A18="","",IF(AND(Config!$B$28=$A18,Config!$A$28=AF$13),Config!$C$28,IF(AND(Config!$B$29=$A18,Config!$A$29=AF$13),Config!$C$29,IF(AND(Config!$B$30=$A18,Config!$A$30=AF$13),Config!$C$30,IF(AND(Config!$B$31=$A18,Config!$A$31=AF$13),Config!$C$31,IF(AND(Config!$B$32=$A18,Config!$A$32=AF$13),Config!$C$32,IF(AND(Config!$B$33=$A18,Config!$A$33=AF$13),Config!$C$33,IF(AND(Config!$B$34=$A18,Config!$A$34=AF$13),Config!$C$34,IF(AND(Config!$B$35=$A18,Config!$A$35=AF$13),Config!$C$35,INDEX(Config!$I$14:$AJ$17,MATCH($C18,Config!$H$14:$H$17,0),MOD(AF$10+$D18-1,28)+1))))))))))</f>
        <v>M</v>
      </c>
      <c r="AG18" s="18" t="str">
        <f>IF($A18="","",IF(AND(Config!$B$28=$A18,Config!$A$28=AG$13),Config!$C$28,IF(AND(Config!$B$29=$A18,Config!$A$29=AG$13),Config!$C$29,IF(AND(Config!$B$30=$A18,Config!$A$30=AG$13),Config!$C$30,IF(AND(Config!$B$31=$A18,Config!$A$31=AG$13),Config!$C$31,IF(AND(Config!$B$32=$A18,Config!$A$32=AG$13),Config!$C$32,IF(AND(Config!$B$33=$A18,Config!$A$33=AG$13),Config!$C$33,IF(AND(Config!$B$34=$A18,Config!$A$34=AG$13),Config!$C$34,IF(AND(Config!$B$35=$A18,Config!$A$35=AG$13),Config!$C$35,INDEX(Config!$I$14:$AJ$17,MATCH($C18,Config!$H$14:$H$17,0),MOD(AG$10+$D18-1,28)+1))))))))))</f>
        <v>M</v>
      </c>
      <c r="AH18" s="18" t="str">
        <f>IF($A18="","",IF(AND(Config!$B$28=$A18,Config!$A$28=AH$13),Config!$C$28,IF(AND(Config!$B$29=$A18,Config!$A$29=AH$13),Config!$C$29,IF(AND(Config!$B$30=$A18,Config!$A$30=AH$13),Config!$C$30,IF(AND(Config!$B$31=$A18,Config!$A$31=AH$13),Config!$C$31,IF(AND(Config!$B$32=$A18,Config!$A$32=AH$13),Config!$C$32,IF(AND(Config!$B$33=$A18,Config!$A$33=AH$13),Config!$C$33,IF(AND(Config!$B$34=$A18,Config!$A$34=AH$13),Config!$C$34,IF(AND(Config!$B$35=$A18,Config!$A$35=AH$13),Config!$C$35,INDEX(Config!$I$14:$AJ$17,MATCH($C18,Config!$H$14:$H$17,0),MOD(AH$10+$D18-1,28)+1))))))))))</f>
        <v>M</v>
      </c>
      <c r="AI18" s="18" t="str">
        <f>IF($A18="","",IF(AND(Config!$B$28=$A18,Config!$A$28=AI$13),Config!$C$28,IF(AND(Config!$B$29=$A18,Config!$A$29=AI$13),Config!$C$29,IF(AND(Config!$B$30=$A18,Config!$A$30=AI$13),Config!$C$30,IF(AND(Config!$B$31=$A18,Config!$A$31=AI$13),Config!$C$31,IF(AND(Config!$B$32=$A18,Config!$A$32=AI$13),Config!$C$32,IF(AND(Config!$B$33=$A18,Config!$A$33=AI$13),Config!$C$33,IF(AND(Config!$B$34=$A18,Config!$A$34=AI$13),Config!$C$34,IF(AND(Config!$B$35=$A18,Config!$A$35=AI$13),Config!$C$35,INDEX(Config!$I$14:$AJ$17,MATCH($C18,Config!$H$14:$H$17,0),MOD(AI$10+$D18-1,28)+1))))))))))</f>
        <v>M</v>
      </c>
      <c r="AJ18" s="18" t="str">
        <f>IF($A18="","",IF(AND(Config!$B$28=$A18,Config!$A$28=AJ$13),Config!$C$28,IF(AND(Config!$B$29=$A18,Config!$A$29=AJ$13),Config!$C$29,IF(AND(Config!$B$30=$A18,Config!$A$30=AJ$13),Config!$C$30,IF(AND(Config!$B$31=$A18,Config!$A$31=AJ$13),Config!$C$31,IF(AND(Config!$B$32=$A18,Config!$A$32=AJ$13),Config!$C$32,IF(AND(Config!$B$33=$A18,Config!$A$33=AJ$13),Config!$C$33,IF(AND(Config!$B$34=$A18,Config!$A$34=AJ$13),Config!$C$34,IF(AND(Config!$B$35=$A18,Config!$A$35=AJ$13),Config!$C$35,INDEX(Config!$I$14:$AJ$17,MATCH($C18,Config!$H$14:$H$17,0),MOD(AJ$10+$D18-1,28)+1))))))))))</f>
        <v>M</v>
      </c>
      <c r="AK18" s="18" t="str">
        <f>IF($A18="","",IF(AND(Config!$B$28=$A18,Config!$A$28=AK$13),Config!$C$28,IF(AND(Config!$B$29=$A18,Config!$A$29=AK$13),Config!$C$29,IF(AND(Config!$B$30=$A18,Config!$A$30=AK$13),Config!$C$30,IF(AND(Config!$B$31=$A18,Config!$A$31=AK$13),Config!$C$31,IF(AND(Config!$B$32=$A18,Config!$A$32=AK$13),Config!$C$32,IF(AND(Config!$B$33=$A18,Config!$A$33=AK$13),Config!$C$33,IF(AND(Config!$B$34=$A18,Config!$A$34=AK$13),Config!$C$34,IF(AND(Config!$B$35=$A18,Config!$A$35=AK$13),Config!$C$35,INDEX(Config!$I$14:$AJ$17,MATCH($C18,Config!$H$14:$H$17,0),MOD(AK$10+$D18-1,28)+1))))))))))</f>
        <v>M</v>
      </c>
      <c r="AL18" s="18" t="str">
        <f>IF($A18="","",IF(AND(Config!$B$28=$A18,Config!$A$28=AL$13),Config!$C$28,IF(AND(Config!$B$29=$A18,Config!$A$29=AL$13),Config!$C$29,IF(AND(Config!$B$30=$A18,Config!$A$30=AL$13),Config!$C$30,IF(AND(Config!$B$31=$A18,Config!$A$31=AL$13),Config!$C$31,IF(AND(Config!$B$32=$A18,Config!$A$32=AL$13),Config!$C$32,IF(AND(Config!$B$33=$A18,Config!$A$33=AL$13),Config!$C$33,IF(AND(Config!$B$34=$A18,Config!$A$34=AL$13),Config!$C$34,IF(AND(Config!$B$35=$A18,Config!$A$35=AL$13),Config!$C$35,INDEX(Config!$I$14:$AJ$17,MATCH($C18,Config!$H$14:$H$17,0),MOD(AL$10+$D18-1,28)+1))))))))))</f>
        <v>M</v>
      </c>
    </row>
    <row r="19" spans="1:38" x14ac:dyDescent="0.25">
      <c r="A19" s="2" t="str">
        <f>IF(Config!B15="","",Config!B15)</f>
        <v>Daniel Serra</v>
      </c>
      <c r="B19" s="2" t="str">
        <f>IF(A19="","",Config!C15)</f>
        <v>Atención</v>
      </c>
      <c r="C19" s="7" t="str">
        <f>IF(A19="","",Config!D15)</f>
        <v>B</v>
      </c>
      <c r="D19" s="7">
        <f>IF(A19="","",Config!E15)</f>
        <v>0</v>
      </c>
      <c r="E19" s="17">
        <f>IF($A19="","",COUNTIF($K19:$AL19,"M")*Config!$L$5+COUNTIF($K19:$AL19,"T")*Config!$L$6+COUNTIF($K19:$AL19,"N")*Config!$L$7+COUNTIF($K19:$AL19,"F")*Config!$L$10)</f>
        <v>168</v>
      </c>
      <c r="F19" s="17">
        <f t="shared" si="1"/>
        <v>7</v>
      </c>
      <c r="G19" s="17">
        <f t="shared" si="2"/>
        <v>7</v>
      </c>
      <c r="H19" s="17">
        <f t="shared" si="3"/>
        <v>6</v>
      </c>
      <c r="I19" s="17">
        <f t="shared" si="4"/>
        <v>7</v>
      </c>
      <c r="J19" s="17">
        <f t="shared" si="5"/>
        <v>6</v>
      </c>
      <c r="K19" s="18" t="str">
        <f>IF($A19="","",IF(AND(Config!$B$28=$A19,Config!$A$28=K$13),Config!$C$28,IF(AND(Config!$B$29=$A19,Config!$A$29=K$13),Config!$C$29,IF(AND(Config!$B$30=$A19,Config!$A$30=K$13),Config!$C$30,IF(AND(Config!$B$31=$A19,Config!$A$31=K$13),Config!$C$31,IF(AND(Config!$B$32=$A19,Config!$A$32=K$13),Config!$C$32,IF(AND(Config!$B$33=$A19,Config!$A$33=K$13),Config!$C$33,IF(AND(Config!$B$34=$A19,Config!$A$34=K$13),Config!$C$34,IF(AND(Config!$B$35=$A19,Config!$A$35=K$13),Config!$C$35,INDEX(Config!$I$14:$AJ$17,MATCH($C19,Config!$H$14:$H$17,0),MOD(K$10+$D19-1,28)+1))))))))))</f>
        <v>T</v>
      </c>
      <c r="L19" s="18" t="str">
        <f>IF($A19="","",IF(AND(Config!$B$28=$A19,Config!$A$28=L$13),Config!$C$28,IF(AND(Config!$B$29=$A19,Config!$A$29=L$13),Config!$C$29,IF(AND(Config!$B$30=$A19,Config!$A$30=L$13),Config!$C$30,IF(AND(Config!$B$31=$A19,Config!$A$31=L$13),Config!$C$31,IF(AND(Config!$B$32=$A19,Config!$A$32=L$13),Config!$C$32,IF(AND(Config!$B$33=$A19,Config!$A$33=L$13),Config!$C$33,IF(AND(Config!$B$34=$A19,Config!$A$34=L$13),Config!$C$34,IF(AND(Config!$B$35=$A19,Config!$A$35=L$13),Config!$C$35,INDEX(Config!$I$14:$AJ$17,MATCH($C19,Config!$H$14:$H$17,0),MOD(L$10+$D19-1,28)+1))))))))))</f>
        <v>T</v>
      </c>
      <c r="M19" s="18" t="str">
        <f>IF($A19="","",IF(AND(Config!$B$28=$A19,Config!$A$28=M$13),Config!$C$28,IF(AND(Config!$B$29=$A19,Config!$A$29=M$13),Config!$C$29,IF(AND(Config!$B$30=$A19,Config!$A$30=M$13),Config!$C$30,IF(AND(Config!$B$31=$A19,Config!$A$31=M$13),Config!$C$31,IF(AND(Config!$B$32=$A19,Config!$A$32=M$13),Config!$C$32,IF(AND(Config!$B$33=$A19,Config!$A$33=M$13),Config!$C$33,IF(AND(Config!$B$34=$A19,Config!$A$34=M$13),Config!$C$34,IF(AND(Config!$B$35=$A19,Config!$A$35=M$13),Config!$C$35,INDEX(Config!$I$14:$AJ$17,MATCH($C19,Config!$H$14:$H$17,0),MOD(M$10+$D19-1,28)+1))))))))))</f>
        <v>T</v>
      </c>
      <c r="N19" s="18" t="str">
        <f>IF($A19="","",IF(AND(Config!$B$28=$A19,Config!$A$28=N$13),Config!$C$28,IF(AND(Config!$B$29=$A19,Config!$A$29=N$13),Config!$C$29,IF(AND(Config!$B$30=$A19,Config!$A$30=N$13),Config!$C$30,IF(AND(Config!$B$31=$A19,Config!$A$31=N$13),Config!$C$31,IF(AND(Config!$B$32=$A19,Config!$A$32=N$13),Config!$C$32,IF(AND(Config!$B$33=$A19,Config!$A$33=N$13),Config!$C$33,IF(AND(Config!$B$34=$A19,Config!$A$34=N$13),Config!$C$34,IF(AND(Config!$B$35=$A19,Config!$A$35=N$13),Config!$C$35,INDEX(Config!$I$14:$AJ$17,MATCH($C19,Config!$H$14:$H$17,0),MOD(N$10+$D19-1,28)+1))))))))))</f>
        <v>T</v>
      </c>
      <c r="O19" s="18" t="str">
        <f>IF($A19="","",IF(AND(Config!$B$28=$A19,Config!$A$28=O$13),Config!$C$28,IF(AND(Config!$B$29=$A19,Config!$A$29=O$13),Config!$C$29,IF(AND(Config!$B$30=$A19,Config!$A$30=O$13),Config!$C$30,IF(AND(Config!$B$31=$A19,Config!$A$31=O$13),Config!$C$31,IF(AND(Config!$B$32=$A19,Config!$A$32=O$13),Config!$C$32,IF(AND(Config!$B$33=$A19,Config!$A$33=O$13),Config!$C$33,IF(AND(Config!$B$34=$A19,Config!$A$34=O$13),Config!$C$34,IF(AND(Config!$B$35=$A19,Config!$A$35=O$13),Config!$C$35,INDEX(Config!$I$14:$AJ$17,MATCH($C19,Config!$H$14:$H$17,0),MOD(O$10+$D19-1,28)+1))))))))))</f>
        <v>T</v>
      </c>
      <c r="P19" s="18" t="str">
        <f>IF($A19="","",IF(AND(Config!$B$28=$A19,Config!$A$28=P$13),Config!$C$28,IF(AND(Config!$B$29=$A19,Config!$A$29=P$13),Config!$C$29,IF(AND(Config!$B$30=$A19,Config!$A$30=P$13),Config!$C$30,IF(AND(Config!$B$31=$A19,Config!$A$31=P$13),Config!$C$31,IF(AND(Config!$B$32=$A19,Config!$A$32=P$13),Config!$C$32,IF(AND(Config!$B$33=$A19,Config!$A$33=P$13),Config!$C$33,IF(AND(Config!$B$34=$A19,Config!$A$34=P$13),Config!$C$34,IF(AND(Config!$B$35=$A19,Config!$A$35=P$13),Config!$C$35,INDEX(Config!$I$14:$AJ$17,MATCH($C19,Config!$H$14:$H$17,0),MOD(P$10+$D19-1,28)+1))))))))))</f>
        <v>T</v>
      </c>
      <c r="Q19" s="18" t="str">
        <f>IF($A19="","",IF(AND(Config!$B$28=$A19,Config!$A$28=Q$13),Config!$C$28,IF(AND(Config!$B$29=$A19,Config!$A$29=Q$13),Config!$C$29,IF(AND(Config!$B$30=$A19,Config!$A$30=Q$13),Config!$C$30,IF(AND(Config!$B$31=$A19,Config!$A$31=Q$13),Config!$C$31,IF(AND(Config!$B$32=$A19,Config!$A$32=Q$13),Config!$C$32,IF(AND(Config!$B$33=$A19,Config!$A$33=Q$13),Config!$C$33,IF(AND(Config!$B$34=$A19,Config!$A$34=Q$13),Config!$C$34,IF(AND(Config!$B$35=$A19,Config!$A$35=Q$13),Config!$C$35,INDEX(Config!$I$14:$AJ$17,MATCH($C19,Config!$H$14:$H$17,0),MOD(Q$10+$D19-1,28)+1))))))))))</f>
        <v>T</v>
      </c>
      <c r="R19" s="18" t="str">
        <f>IF($A19="","",IF(AND(Config!$B$28=$A19,Config!$A$28=R$13),Config!$C$28,IF(AND(Config!$B$29=$A19,Config!$A$29=R$13),Config!$C$29,IF(AND(Config!$B$30=$A19,Config!$A$30=R$13),Config!$C$30,IF(AND(Config!$B$31=$A19,Config!$A$31=R$13),Config!$C$31,IF(AND(Config!$B$32=$A19,Config!$A$32=R$13),Config!$C$32,IF(AND(Config!$B$33=$A19,Config!$A$33=R$13),Config!$C$33,IF(AND(Config!$B$34=$A19,Config!$A$34=R$13),Config!$C$34,IF(AND(Config!$B$35=$A19,Config!$A$35=R$13),Config!$C$35,INDEX(Config!$I$14:$AJ$17,MATCH($C19,Config!$H$14:$H$17,0),MOD(R$10+$D19-1,28)+1))))))))))</f>
        <v>N</v>
      </c>
      <c r="S19" s="18" t="str">
        <f>IF($A19="","",IF(AND(Config!$B$28=$A19,Config!$A$28=S$13),Config!$C$28,IF(AND(Config!$B$29=$A19,Config!$A$29=S$13),Config!$C$29,IF(AND(Config!$B$30=$A19,Config!$A$30=S$13),Config!$C$30,IF(AND(Config!$B$31=$A19,Config!$A$31=S$13),Config!$C$31,IF(AND(Config!$B$32=$A19,Config!$A$32=S$13),Config!$C$32,IF(AND(Config!$B$33=$A19,Config!$A$33=S$13),Config!$C$33,IF(AND(Config!$B$34=$A19,Config!$A$34=S$13),Config!$C$34,IF(AND(Config!$B$35=$A19,Config!$A$35=S$13),Config!$C$35,INDEX(Config!$I$14:$AJ$17,MATCH($C19,Config!$H$14:$H$17,0),MOD(S$10+$D19-1,28)+1))))))))))</f>
        <v>N</v>
      </c>
      <c r="T19" s="18" t="str">
        <f>IF($A19="","",IF(AND(Config!$B$28=$A19,Config!$A$28=T$13),Config!$C$28,IF(AND(Config!$B$29=$A19,Config!$A$29=T$13),Config!$C$29,IF(AND(Config!$B$30=$A19,Config!$A$30=T$13),Config!$C$30,IF(AND(Config!$B$31=$A19,Config!$A$31=T$13),Config!$C$31,IF(AND(Config!$B$32=$A19,Config!$A$32=T$13),Config!$C$32,IF(AND(Config!$B$33=$A19,Config!$A$33=T$13),Config!$C$33,IF(AND(Config!$B$34=$A19,Config!$A$34=T$13),Config!$C$34,IF(AND(Config!$B$35=$A19,Config!$A$35=T$13),Config!$C$35,INDEX(Config!$I$14:$AJ$17,MATCH($C19,Config!$H$14:$H$17,0),MOD(T$10+$D19-1,28)+1))))))))))</f>
        <v>N</v>
      </c>
      <c r="U19" s="18" t="str">
        <f>IF($A19="","",IF(AND(Config!$B$28=$A19,Config!$A$28=U$13),Config!$C$28,IF(AND(Config!$B$29=$A19,Config!$A$29=U$13),Config!$C$29,IF(AND(Config!$B$30=$A19,Config!$A$30=U$13),Config!$C$30,IF(AND(Config!$B$31=$A19,Config!$A$31=U$13),Config!$C$31,IF(AND(Config!$B$32=$A19,Config!$A$32=U$13),Config!$C$32,IF(AND(Config!$B$33=$A19,Config!$A$33=U$13),Config!$C$33,IF(AND(Config!$B$34=$A19,Config!$A$34=U$13),Config!$C$34,IF(AND(Config!$B$35=$A19,Config!$A$35=U$13),Config!$C$35,INDEX(Config!$I$14:$AJ$17,MATCH($C19,Config!$H$14:$H$17,0),MOD(U$10+$D19-1,28)+1))))))))))</f>
        <v>N</v>
      </c>
      <c r="V19" s="18" t="str">
        <f>IF($A19="","",IF(AND(Config!$B$28=$A19,Config!$A$28=V$13),Config!$C$28,IF(AND(Config!$B$29=$A19,Config!$A$29=V$13),Config!$C$29,IF(AND(Config!$B$30=$A19,Config!$A$30=V$13),Config!$C$30,IF(AND(Config!$B$31=$A19,Config!$A$31=V$13),Config!$C$31,IF(AND(Config!$B$32=$A19,Config!$A$32=V$13),Config!$C$32,IF(AND(Config!$B$33=$A19,Config!$A$33=V$13),Config!$C$33,IF(AND(Config!$B$34=$A19,Config!$A$34=V$13),Config!$C$34,IF(AND(Config!$B$35=$A19,Config!$A$35=V$13),Config!$C$35,INDEX(Config!$I$14:$AJ$17,MATCH($C19,Config!$H$14:$H$17,0),MOD(V$10+$D19-1,28)+1))))))))))</f>
        <v>N</v>
      </c>
      <c r="W19" s="18" t="str">
        <f>IF($A19="","",IF(AND(Config!$B$28=$A19,Config!$A$28=W$13),Config!$C$28,IF(AND(Config!$B$29=$A19,Config!$A$29=W$13),Config!$C$29,IF(AND(Config!$B$30=$A19,Config!$A$30=W$13),Config!$C$30,IF(AND(Config!$B$31=$A19,Config!$A$31=W$13),Config!$C$31,IF(AND(Config!$B$32=$A19,Config!$A$32=W$13),Config!$C$32,IF(AND(Config!$B$33=$A19,Config!$A$33=W$13),Config!$C$33,IF(AND(Config!$B$34=$A19,Config!$A$34=W$13),Config!$C$34,IF(AND(Config!$B$35=$A19,Config!$A$35=W$13),Config!$C$35,INDEX(Config!$I$14:$AJ$17,MATCH($C19,Config!$H$14:$H$17,0),MOD(W$10+$D19-1,28)+1))))))))))</f>
        <v>N</v>
      </c>
      <c r="X19" s="18" t="str">
        <f>IF($A19="","",IF(AND(Config!$B$28=$A19,Config!$A$28=X$13),Config!$C$28,IF(AND(Config!$B$29=$A19,Config!$A$29=X$13),Config!$C$29,IF(AND(Config!$B$30=$A19,Config!$A$30=X$13),Config!$C$30,IF(AND(Config!$B$31=$A19,Config!$A$31=X$13),Config!$C$31,IF(AND(Config!$B$32=$A19,Config!$A$32=X$13),Config!$C$32,IF(AND(Config!$B$33=$A19,Config!$A$33=X$13),Config!$C$33,IF(AND(Config!$B$34=$A19,Config!$A$34=X$13),Config!$C$34,IF(AND(Config!$B$35=$A19,Config!$A$35=X$13),Config!$C$35,INDEX(Config!$I$14:$AJ$17,MATCH($C19,Config!$H$14:$H$17,0),MOD(X$10+$D19-1,28)+1))))))))))</f>
        <v>F</v>
      </c>
      <c r="Y19" s="18" t="str">
        <f>IF($A19="","",IF(AND(Config!$B$28=$A19,Config!$A$28=Y$13),Config!$C$28,IF(AND(Config!$B$29=$A19,Config!$A$29=Y$13),Config!$C$29,IF(AND(Config!$B$30=$A19,Config!$A$30=Y$13),Config!$C$30,IF(AND(Config!$B$31=$A19,Config!$A$31=Y$13),Config!$C$31,IF(AND(Config!$B$32=$A19,Config!$A$32=Y$13),Config!$C$32,IF(AND(Config!$B$33=$A19,Config!$A$33=Y$13),Config!$C$33,IF(AND(Config!$B$34=$A19,Config!$A$34=Y$13),Config!$C$34,IF(AND(Config!$B$35=$A19,Config!$A$35=Y$13),Config!$C$35,INDEX(Config!$I$14:$AJ$17,MATCH($C19,Config!$H$14:$H$17,0),MOD(Y$10+$D19-1,28)+1))))))))))</f>
        <v>L</v>
      </c>
      <c r="Z19" s="18" t="str">
        <f>IF($A19="","",IF(AND(Config!$B$28=$A19,Config!$A$28=Z$13),Config!$C$28,IF(AND(Config!$B$29=$A19,Config!$A$29=Z$13),Config!$C$29,IF(AND(Config!$B$30=$A19,Config!$A$30=Z$13),Config!$C$30,IF(AND(Config!$B$31=$A19,Config!$A$31=Z$13),Config!$C$31,IF(AND(Config!$B$32=$A19,Config!$A$32=Z$13),Config!$C$32,IF(AND(Config!$B$33=$A19,Config!$A$33=Z$13),Config!$C$33,IF(AND(Config!$B$34=$A19,Config!$A$34=Z$13),Config!$C$34,IF(AND(Config!$B$35=$A19,Config!$A$35=Z$13),Config!$C$35,INDEX(Config!$I$14:$AJ$17,MATCH($C19,Config!$H$14:$H$17,0),MOD(Z$10+$D19-1,28)+1))))))))))</f>
        <v>L</v>
      </c>
      <c r="AA19" s="18" t="str">
        <f>IF($A19="","",IF(AND(Config!$B$28=$A19,Config!$A$28=AA$13),Config!$C$28,IF(AND(Config!$B$29=$A19,Config!$A$29=AA$13),Config!$C$29,IF(AND(Config!$B$30=$A19,Config!$A$30=AA$13),Config!$C$30,IF(AND(Config!$B$31=$A19,Config!$A$31=AA$13),Config!$C$31,IF(AND(Config!$B$32=$A19,Config!$A$32=AA$13),Config!$C$32,IF(AND(Config!$B$33=$A19,Config!$A$33=AA$13),Config!$C$33,IF(AND(Config!$B$34=$A19,Config!$A$34=AA$13),Config!$C$34,IF(AND(Config!$B$35=$A19,Config!$A$35=AA$13),Config!$C$35,INDEX(Config!$I$14:$AJ$17,MATCH($C19,Config!$H$14:$H$17,0),MOD(AA$10+$D19-1,28)+1))))))))))</f>
        <v>L</v>
      </c>
      <c r="AB19" s="18" t="str">
        <f>IF($A19="","",IF(AND(Config!$B$28=$A19,Config!$A$28=AB$13),Config!$C$28,IF(AND(Config!$B$29=$A19,Config!$A$29=AB$13),Config!$C$29,IF(AND(Config!$B$30=$A19,Config!$A$30=AB$13),Config!$C$30,IF(AND(Config!$B$31=$A19,Config!$A$31=AB$13),Config!$C$31,IF(AND(Config!$B$32=$A19,Config!$A$32=AB$13),Config!$C$32,IF(AND(Config!$B$33=$A19,Config!$A$33=AB$13),Config!$C$33,IF(AND(Config!$B$34=$A19,Config!$A$34=AB$13),Config!$C$34,IF(AND(Config!$B$35=$A19,Config!$A$35=AB$13),Config!$C$35,INDEX(Config!$I$14:$AJ$17,MATCH($C19,Config!$H$14:$H$17,0),MOD(AB$10+$D19-1,28)+1))))))))))</f>
        <v>L</v>
      </c>
      <c r="AC19" s="18" t="str">
        <f>IF($A19="","",IF(AND(Config!$B$28=$A19,Config!$A$28=AC$13),Config!$C$28,IF(AND(Config!$B$29=$A19,Config!$A$29=AC$13),Config!$C$29,IF(AND(Config!$B$30=$A19,Config!$A$30=AC$13),Config!$C$30,IF(AND(Config!$B$31=$A19,Config!$A$31=AC$13),Config!$C$31,IF(AND(Config!$B$32=$A19,Config!$A$32=AC$13),Config!$C$32,IF(AND(Config!$B$33=$A19,Config!$A$33=AC$13),Config!$C$33,IF(AND(Config!$B$34=$A19,Config!$A$34=AC$13),Config!$C$34,IF(AND(Config!$B$35=$A19,Config!$A$35=AC$13),Config!$C$35,INDEX(Config!$I$14:$AJ$17,MATCH($C19,Config!$H$14:$H$17,0),MOD(AC$10+$D19-1,28)+1))))))))))</f>
        <v>L</v>
      </c>
      <c r="AD19" s="18" t="str">
        <f>IF($A19="","",IF(AND(Config!$B$28=$A19,Config!$A$28=AD$13),Config!$C$28,IF(AND(Config!$B$29=$A19,Config!$A$29=AD$13),Config!$C$29,IF(AND(Config!$B$30=$A19,Config!$A$30=AD$13),Config!$C$30,IF(AND(Config!$B$31=$A19,Config!$A$31=AD$13),Config!$C$31,IF(AND(Config!$B$32=$A19,Config!$A$32=AD$13),Config!$C$32,IF(AND(Config!$B$33=$A19,Config!$A$33=AD$13),Config!$C$33,IF(AND(Config!$B$34=$A19,Config!$A$34=AD$13),Config!$C$34,IF(AND(Config!$B$35=$A19,Config!$A$35=AD$13),Config!$C$35,INDEX(Config!$I$14:$AJ$17,MATCH($C19,Config!$H$14:$H$17,0),MOD(AD$10+$D19-1,28)+1))))))))))</f>
        <v>L</v>
      </c>
      <c r="AE19" s="18" t="str">
        <f>IF($A19="","",IF(AND(Config!$B$28=$A19,Config!$A$28=AE$13),Config!$C$28,IF(AND(Config!$B$29=$A19,Config!$A$29=AE$13),Config!$C$29,IF(AND(Config!$B$30=$A19,Config!$A$30=AE$13),Config!$C$30,IF(AND(Config!$B$31=$A19,Config!$A$31=AE$13),Config!$C$31,IF(AND(Config!$B$32=$A19,Config!$A$32=AE$13),Config!$C$32,IF(AND(Config!$B$33=$A19,Config!$A$33=AE$13),Config!$C$33,IF(AND(Config!$B$34=$A19,Config!$A$34=AE$13),Config!$C$34,IF(AND(Config!$B$35=$A19,Config!$A$35=AE$13),Config!$C$35,INDEX(Config!$I$14:$AJ$17,MATCH($C19,Config!$H$14:$H$17,0),MOD(AE$10+$D19-1,28)+1))))))))))</f>
        <v>L</v>
      </c>
      <c r="AF19" s="18" t="str">
        <f>IF($A19="","",IF(AND(Config!$B$28=$A19,Config!$A$28=AF$13),Config!$C$28,IF(AND(Config!$B$29=$A19,Config!$A$29=AF$13),Config!$C$29,IF(AND(Config!$B$30=$A19,Config!$A$30=AF$13),Config!$C$30,IF(AND(Config!$B$31=$A19,Config!$A$31=AF$13),Config!$C$31,IF(AND(Config!$B$32=$A19,Config!$A$32=AF$13),Config!$C$32,IF(AND(Config!$B$33=$A19,Config!$A$33=AF$13),Config!$C$33,IF(AND(Config!$B$34=$A19,Config!$A$34=AF$13),Config!$C$34,IF(AND(Config!$B$35=$A19,Config!$A$35=AF$13),Config!$C$35,INDEX(Config!$I$14:$AJ$17,MATCH($C19,Config!$H$14:$H$17,0),MOD(AF$10+$D19-1,28)+1))))))))))</f>
        <v>M</v>
      </c>
      <c r="AG19" s="18" t="str">
        <f>IF($A19="","",IF(AND(Config!$B$28=$A19,Config!$A$28=AG$13),Config!$C$28,IF(AND(Config!$B$29=$A19,Config!$A$29=AG$13),Config!$C$29,IF(AND(Config!$B$30=$A19,Config!$A$30=AG$13),Config!$C$30,IF(AND(Config!$B$31=$A19,Config!$A$31=AG$13),Config!$C$31,IF(AND(Config!$B$32=$A19,Config!$A$32=AG$13),Config!$C$32,IF(AND(Config!$B$33=$A19,Config!$A$33=AG$13),Config!$C$33,IF(AND(Config!$B$34=$A19,Config!$A$34=AG$13),Config!$C$34,IF(AND(Config!$B$35=$A19,Config!$A$35=AG$13),Config!$C$35,INDEX(Config!$I$14:$AJ$17,MATCH($C19,Config!$H$14:$H$17,0),MOD(AG$10+$D19-1,28)+1))))))))))</f>
        <v>M</v>
      </c>
      <c r="AH19" s="18" t="str">
        <f>IF($A19="","",IF(AND(Config!$B$28=$A19,Config!$A$28=AH$13),Config!$C$28,IF(AND(Config!$B$29=$A19,Config!$A$29=AH$13),Config!$C$29,IF(AND(Config!$B$30=$A19,Config!$A$30=AH$13),Config!$C$30,IF(AND(Config!$B$31=$A19,Config!$A$31=AH$13),Config!$C$31,IF(AND(Config!$B$32=$A19,Config!$A$32=AH$13),Config!$C$32,IF(AND(Config!$B$33=$A19,Config!$A$33=AH$13),Config!$C$33,IF(AND(Config!$B$34=$A19,Config!$A$34=AH$13),Config!$C$34,IF(AND(Config!$B$35=$A19,Config!$A$35=AH$13),Config!$C$35,INDEX(Config!$I$14:$AJ$17,MATCH($C19,Config!$H$14:$H$17,0),MOD(AH$10+$D19-1,28)+1))))))))))</f>
        <v>M</v>
      </c>
      <c r="AI19" s="18" t="str">
        <f>IF($A19="","",IF(AND(Config!$B$28=$A19,Config!$A$28=AI$13),Config!$C$28,IF(AND(Config!$B$29=$A19,Config!$A$29=AI$13),Config!$C$29,IF(AND(Config!$B$30=$A19,Config!$A$30=AI$13),Config!$C$30,IF(AND(Config!$B$31=$A19,Config!$A$31=AI$13),Config!$C$31,IF(AND(Config!$B$32=$A19,Config!$A$32=AI$13),Config!$C$32,IF(AND(Config!$B$33=$A19,Config!$A$33=AI$13),Config!$C$33,IF(AND(Config!$B$34=$A19,Config!$A$34=AI$13),Config!$C$34,IF(AND(Config!$B$35=$A19,Config!$A$35=AI$13),Config!$C$35,INDEX(Config!$I$14:$AJ$17,MATCH($C19,Config!$H$14:$H$17,0),MOD(AI$10+$D19-1,28)+1))))))))))</f>
        <v>M</v>
      </c>
      <c r="AJ19" s="18" t="str">
        <f>IF($A19="","",IF(AND(Config!$B$28=$A19,Config!$A$28=AJ$13),Config!$C$28,IF(AND(Config!$B$29=$A19,Config!$A$29=AJ$13),Config!$C$29,IF(AND(Config!$B$30=$A19,Config!$A$30=AJ$13),Config!$C$30,IF(AND(Config!$B$31=$A19,Config!$A$31=AJ$13),Config!$C$31,IF(AND(Config!$B$32=$A19,Config!$A$32=AJ$13),Config!$C$32,IF(AND(Config!$B$33=$A19,Config!$A$33=AJ$13),Config!$C$33,IF(AND(Config!$B$34=$A19,Config!$A$34=AJ$13),Config!$C$34,IF(AND(Config!$B$35=$A19,Config!$A$35=AJ$13),Config!$C$35,INDEX(Config!$I$14:$AJ$17,MATCH($C19,Config!$H$14:$H$17,0),MOD(AJ$10+$D19-1,28)+1))))))))))</f>
        <v>M</v>
      </c>
      <c r="AK19" s="18" t="str">
        <f>IF($A19="","",IF(AND(Config!$B$28=$A19,Config!$A$28=AK$13),Config!$C$28,IF(AND(Config!$B$29=$A19,Config!$A$29=AK$13),Config!$C$29,IF(AND(Config!$B$30=$A19,Config!$A$30=AK$13),Config!$C$30,IF(AND(Config!$B$31=$A19,Config!$A$31=AK$13),Config!$C$31,IF(AND(Config!$B$32=$A19,Config!$A$32=AK$13),Config!$C$32,IF(AND(Config!$B$33=$A19,Config!$A$33=AK$13),Config!$C$33,IF(AND(Config!$B$34=$A19,Config!$A$34=AK$13),Config!$C$34,IF(AND(Config!$B$35=$A19,Config!$A$35=AK$13),Config!$C$35,INDEX(Config!$I$14:$AJ$17,MATCH($C19,Config!$H$14:$H$17,0),MOD(AK$10+$D19-1,28)+1))))))))))</f>
        <v>M</v>
      </c>
      <c r="AL19" s="18" t="str">
        <f>IF($A19="","",IF(AND(Config!$B$28=$A19,Config!$A$28=AL$13),Config!$C$28,IF(AND(Config!$B$29=$A19,Config!$A$29=AL$13),Config!$C$29,IF(AND(Config!$B$30=$A19,Config!$A$30=AL$13),Config!$C$30,IF(AND(Config!$B$31=$A19,Config!$A$31=AL$13),Config!$C$31,IF(AND(Config!$B$32=$A19,Config!$A$32=AL$13),Config!$C$32,IF(AND(Config!$B$33=$A19,Config!$A$33=AL$13),Config!$C$33,IF(AND(Config!$B$34=$A19,Config!$A$34=AL$13),Config!$C$34,IF(AND(Config!$B$35=$A19,Config!$A$35=AL$13),Config!$C$35,INDEX(Config!$I$14:$AJ$17,MATCH($C19,Config!$H$14:$H$17,0),MOD(AL$10+$D19-1,28)+1))))))))))</f>
        <v>M</v>
      </c>
    </row>
    <row r="20" spans="1:38" x14ac:dyDescent="0.25">
      <c r="A20" s="2" t="str">
        <f>IF(Config!B16="","",Config!B16)</f>
        <v>Eva Pardo</v>
      </c>
      <c r="B20" s="2" t="str">
        <f>IF(A20="","",Config!C16)</f>
        <v>Coordinación</v>
      </c>
      <c r="C20" s="7" t="str">
        <f>IF(A20="","",Config!D16)</f>
        <v>C</v>
      </c>
      <c r="D20" s="7">
        <f>IF(A20="","",Config!E16)</f>
        <v>0</v>
      </c>
      <c r="E20" s="17">
        <f>IF($A20="","",COUNTIF($K20:$AL20,"M")*Config!$L$5+COUNTIF($K20:$AL20,"T")*Config!$L$6+COUNTIF($K20:$AL20,"N")*Config!$L$7+COUNTIF($K20:$AL20,"F")*Config!$L$10)</f>
        <v>168</v>
      </c>
      <c r="F20" s="17">
        <f t="shared" si="1"/>
        <v>7</v>
      </c>
      <c r="G20" s="17">
        <f t="shared" si="2"/>
        <v>7</v>
      </c>
      <c r="H20" s="17">
        <f t="shared" si="3"/>
        <v>7</v>
      </c>
      <c r="I20" s="17">
        <f t="shared" si="4"/>
        <v>7</v>
      </c>
      <c r="J20" s="17">
        <f t="shared" si="5"/>
        <v>6</v>
      </c>
      <c r="K20" s="18" t="str">
        <f>IF($A20="","",IF(AND(Config!$B$28=$A20,Config!$A$28=K$13),Config!$C$28,IF(AND(Config!$B$29=$A20,Config!$A$29=K$13),Config!$C$29,IF(AND(Config!$B$30=$A20,Config!$A$30=K$13),Config!$C$30,IF(AND(Config!$B$31=$A20,Config!$A$31=K$13),Config!$C$31,IF(AND(Config!$B$32=$A20,Config!$A$32=K$13),Config!$C$32,IF(AND(Config!$B$33=$A20,Config!$A$33=K$13),Config!$C$33,IF(AND(Config!$B$34=$A20,Config!$A$34=K$13),Config!$C$34,IF(AND(Config!$B$35=$A20,Config!$A$35=K$13),Config!$C$35,INDEX(Config!$I$14:$AJ$17,MATCH($C20,Config!$H$14:$H$17,0),MOD(K$10+$D20-1,28)+1))))))))))</f>
        <v>N</v>
      </c>
      <c r="L20" s="18" t="str">
        <f>IF($A20="","",IF(AND(Config!$B$28=$A20,Config!$A$28=L$13),Config!$C$28,IF(AND(Config!$B$29=$A20,Config!$A$29=L$13),Config!$C$29,IF(AND(Config!$B$30=$A20,Config!$A$30=L$13),Config!$C$30,IF(AND(Config!$B$31=$A20,Config!$A$31=L$13),Config!$C$31,IF(AND(Config!$B$32=$A20,Config!$A$32=L$13),Config!$C$32,IF(AND(Config!$B$33=$A20,Config!$A$33=L$13),Config!$C$33,IF(AND(Config!$B$34=$A20,Config!$A$34=L$13),Config!$C$34,IF(AND(Config!$B$35=$A20,Config!$A$35=L$13),Config!$C$35,INDEX(Config!$I$14:$AJ$17,MATCH($C20,Config!$H$14:$H$17,0),MOD(L$10+$D20-1,28)+1))))))))))</f>
        <v>N</v>
      </c>
      <c r="M20" s="18" t="str">
        <f>IF($A20="","",IF(AND(Config!$B$28=$A20,Config!$A$28=M$13),Config!$C$28,IF(AND(Config!$B$29=$A20,Config!$A$29=M$13),Config!$C$29,IF(AND(Config!$B$30=$A20,Config!$A$30=M$13),Config!$C$30,IF(AND(Config!$B$31=$A20,Config!$A$31=M$13),Config!$C$31,IF(AND(Config!$B$32=$A20,Config!$A$32=M$13),Config!$C$32,IF(AND(Config!$B$33=$A20,Config!$A$33=M$13),Config!$C$33,IF(AND(Config!$B$34=$A20,Config!$A$34=M$13),Config!$C$34,IF(AND(Config!$B$35=$A20,Config!$A$35=M$13),Config!$C$35,INDEX(Config!$I$14:$AJ$17,MATCH($C20,Config!$H$14:$H$17,0),MOD(M$10+$D20-1,28)+1))))))))))</f>
        <v>N</v>
      </c>
      <c r="N20" s="18" t="str">
        <f>IF($A20="","",IF(AND(Config!$B$28=$A20,Config!$A$28=N$13),Config!$C$28,IF(AND(Config!$B$29=$A20,Config!$A$29=N$13),Config!$C$29,IF(AND(Config!$B$30=$A20,Config!$A$30=N$13),Config!$C$30,IF(AND(Config!$B$31=$A20,Config!$A$31=N$13),Config!$C$31,IF(AND(Config!$B$32=$A20,Config!$A$32=N$13),Config!$C$32,IF(AND(Config!$B$33=$A20,Config!$A$33=N$13),Config!$C$33,IF(AND(Config!$B$34=$A20,Config!$A$34=N$13),Config!$C$34,IF(AND(Config!$B$35=$A20,Config!$A$35=N$13),Config!$C$35,INDEX(Config!$I$14:$AJ$17,MATCH($C20,Config!$H$14:$H$17,0),MOD(N$10+$D20-1,28)+1))))))))))</f>
        <v>N</v>
      </c>
      <c r="O20" s="18" t="str">
        <f>IF($A20="","",IF(AND(Config!$B$28=$A20,Config!$A$28=O$13),Config!$C$28,IF(AND(Config!$B$29=$A20,Config!$A$29=O$13),Config!$C$29,IF(AND(Config!$B$30=$A20,Config!$A$30=O$13),Config!$C$30,IF(AND(Config!$B$31=$A20,Config!$A$31=O$13),Config!$C$31,IF(AND(Config!$B$32=$A20,Config!$A$32=O$13),Config!$C$32,IF(AND(Config!$B$33=$A20,Config!$A$33=O$13),Config!$C$33,IF(AND(Config!$B$34=$A20,Config!$A$34=O$13),Config!$C$34,IF(AND(Config!$B$35=$A20,Config!$A$35=O$13),Config!$C$35,INDEX(Config!$I$14:$AJ$17,MATCH($C20,Config!$H$14:$H$17,0),MOD(O$10+$D20-1,28)+1))))))))))</f>
        <v>N</v>
      </c>
      <c r="P20" s="18" t="str">
        <f>IF($A20="","",IF(AND(Config!$B$28=$A20,Config!$A$28=P$13),Config!$C$28,IF(AND(Config!$B$29=$A20,Config!$A$29=P$13),Config!$C$29,IF(AND(Config!$B$30=$A20,Config!$A$30=P$13),Config!$C$30,IF(AND(Config!$B$31=$A20,Config!$A$31=P$13),Config!$C$31,IF(AND(Config!$B$32=$A20,Config!$A$32=P$13),Config!$C$32,IF(AND(Config!$B$33=$A20,Config!$A$33=P$13),Config!$C$33,IF(AND(Config!$B$34=$A20,Config!$A$34=P$13),Config!$C$34,IF(AND(Config!$B$35=$A20,Config!$A$35=P$13),Config!$C$35,INDEX(Config!$I$14:$AJ$17,MATCH($C20,Config!$H$14:$H$17,0),MOD(P$10+$D20-1,28)+1))))))))))</f>
        <v>N</v>
      </c>
      <c r="Q20" s="18" t="str">
        <f>IF($A20="","",IF(AND(Config!$B$28=$A20,Config!$A$28=Q$13),Config!$C$28,IF(AND(Config!$B$29=$A20,Config!$A$29=Q$13),Config!$C$29,IF(AND(Config!$B$30=$A20,Config!$A$30=Q$13),Config!$C$30,IF(AND(Config!$B$31=$A20,Config!$A$31=Q$13),Config!$C$31,IF(AND(Config!$B$32=$A20,Config!$A$32=Q$13),Config!$C$32,IF(AND(Config!$B$33=$A20,Config!$A$33=Q$13),Config!$C$33,IF(AND(Config!$B$34=$A20,Config!$A$34=Q$13),Config!$C$34,IF(AND(Config!$B$35=$A20,Config!$A$35=Q$13),Config!$C$35,INDEX(Config!$I$14:$AJ$17,MATCH($C20,Config!$H$14:$H$17,0),MOD(Q$10+$D20-1,28)+1))))))))))</f>
        <v>N</v>
      </c>
      <c r="R20" s="18" t="str">
        <f>IF($A20="","",IF(AND(Config!$B$28=$A20,Config!$A$28=R$13),Config!$C$28,IF(AND(Config!$B$29=$A20,Config!$A$29=R$13),Config!$C$29,IF(AND(Config!$B$30=$A20,Config!$A$30=R$13),Config!$C$30,IF(AND(Config!$B$31=$A20,Config!$A$31=R$13),Config!$C$31,IF(AND(Config!$B$32=$A20,Config!$A$32=R$13),Config!$C$32,IF(AND(Config!$B$33=$A20,Config!$A$33=R$13),Config!$C$33,IF(AND(Config!$B$34=$A20,Config!$A$34=R$13),Config!$C$34,IF(AND(Config!$B$35=$A20,Config!$A$35=R$13),Config!$C$35,INDEX(Config!$I$14:$AJ$17,MATCH($C20,Config!$H$14:$H$17,0),MOD(R$10+$D20-1,28)+1))))))))))</f>
        <v>L</v>
      </c>
      <c r="S20" s="18" t="str">
        <f>IF($A20="","",IF(AND(Config!$B$28=$A20,Config!$A$28=S$13),Config!$C$28,IF(AND(Config!$B$29=$A20,Config!$A$29=S$13),Config!$C$29,IF(AND(Config!$B$30=$A20,Config!$A$30=S$13),Config!$C$30,IF(AND(Config!$B$31=$A20,Config!$A$31=S$13),Config!$C$31,IF(AND(Config!$B$32=$A20,Config!$A$32=S$13),Config!$C$32,IF(AND(Config!$B$33=$A20,Config!$A$33=S$13),Config!$C$33,IF(AND(Config!$B$34=$A20,Config!$A$34=S$13),Config!$C$34,IF(AND(Config!$B$35=$A20,Config!$A$35=S$13),Config!$C$35,INDEX(Config!$I$14:$AJ$17,MATCH($C20,Config!$H$14:$H$17,0),MOD(S$10+$D20-1,28)+1))))))))))</f>
        <v>L</v>
      </c>
      <c r="T20" s="18" t="str">
        <f>IF($A20="","",IF(AND(Config!$B$28=$A20,Config!$A$28=T$13),Config!$C$28,IF(AND(Config!$B$29=$A20,Config!$A$29=T$13),Config!$C$29,IF(AND(Config!$B$30=$A20,Config!$A$30=T$13),Config!$C$30,IF(AND(Config!$B$31=$A20,Config!$A$31=T$13),Config!$C$31,IF(AND(Config!$B$32=$A20,Config!$A$32=T$13),Config!$C$32,IF(AND(Config!$B$33=$A20,Config!$A$33=T$13),Config!$C$33,IF(AND(Config!$B$34=$A20,Config!$A$34=T$13),Config!$C$34,IF(AND(Config!$B$35=$A20,Config!$A$35=T$13),Config!$C$35,INDEX(Config!$I$14:$AJ$17,MATCH($C20,Config!$H$14:$H$17,0),MOD(T$10+$D20-1,28)+1))))))))))</f>
        <v>L</v>
      </c>
      <c r="U20" s="18" t="str">
        <f>IF($A20="","",IF(AND(Config!$B$28=$A20,Config!$A$28=U$13),Config!$C$28,IF(AND(Config!$B$29=$A20,Config!$A$29=U$13),Config!$C$29,IF(AND(Config!$B$30=$A20,Config!$A$30=U$13),Config!$C$30,IF(AND(Config!$B$31=$A20,Config!$A$31=U$13),Config!$C$31,IF(AND(Config!$B$32=$A20,Config!$A$32=U$13),Config!$C$32,IF(AND(Config!$B$33=$A20,Config!$A$33=U$13),Config!$C$33,IF(AND(Config!$B$34=$A20,Config!$A$34=U$13),Config!$C$34,IF(AND(Config!$B$35=$A20,Config!$A$35=U$13),Config!$C$35,INDEX(Config!$I$14:$AJ$17,MATCH($C20,Config!$H$14:$H$17,0),MOD(U$10+$D20-1,28)+1))))))))))</f>
        <v>L</v>
      </c>
      <c r="V20" s="18" t="str">
        <f>IF($A20="","",IF(AND(Config!$B$28=$A20,Config!$A$28=V$13),Config!$C$28,IF(AND(Config!$B$29=$A20,Config!$A$29=V$13),Config!$C$29,IF(AND(Config!$B$30=$A20,Config!$A$30=V$13),Config!$C$30,IF(AND(Config!$B$31=$A20,Config!$A$31=V$13),Config!$C$31,IF(AND(Config!$B$32=$A20,Config!$A$32=V$13),Config!$C$32,IF(AND(Config!$B$33=$A20,Config!$A$33=V$13),Config!$C$33,IF(AND(Config!$B$34=$A20,Config!$A$34=V$13),Config!$C$34,IF(AND(Config!$B$35=$A20,Config!$A$35=V$13),Config!$C$35,INDEX(Config!$I$14:$AJ$17,MATCH($C20,Config!$H$14:$H$17,0),MOD(V$10+$D20-1,28)+1))))))))))</f>
        <v>L</v>
      </c>
      <c r="W20" s="18" t="str">
        <f>IF($A20="","",IF(AND(Config!$B$28=$A20,Config!$A$28=W$13),Config!$C$28,IF(AND(Config!$B$29=$A20,Config!$A$29=W$13),Config!$C$29,IF(AND(Config!$B$30=$A20,Config!$A$30=W$13),Config!$C$30,IF(AND(Config!$B$31=$A20,Config!$A$31=W$13),Config!$C$31,IF(AND(Config!$B$32=$A20,Config!$A$32=W$13),Config!$C$32,IF(AND(Config!$B$33=$A20,Config!$A$33=W$13),Config!$C$33,IF(AND(Config!$B$34=$A20,Config!$A$34=W$13),Config!$C$34,IF(AND(Config!$B$35=$A20,Config!$A$35=W$13),Config!$C$35,INDEX(Config!$I$14:$AJ$17,MATCH($C20,Config!$H$14:$H$17,0),MOD(W$10+$D20-1,28)+1))))))))))</f>
        <v>L</v>
      </c>
      <c r="X20" s="18" t="str">
        <f>IF($A20="","",IF(AND(Config!$B$28=$A20,Config!$A$28=X$13),Config!$C$28,IF(AND(Config!$B$29=$A20,Config!$A$29=X$13),Config!$C$29,IF(AND(Config!$B$30=$A20,Config!$A$30=X$13),Config!$C$30,IF(AND(Config!$B$31=$A20,Config!$A$31=X$13),Config!$C$31,IF(AND(Config!$B$32=$A20,Config!$A$32=X$13),Config!$C$32,IF(AND(Config!$B$33=$A20,Config!$A$33=X$13),Config!$C$33,IF(AND(Config!$B$34=$A20,Config!$A$34=X$13),Config!$C$34,IF(AND(Config!$B$35=$A20,Config!$A$35=X$13),Config!$C$35,INDEX(Config!$I$14:$AJ$17,MATCH($C20,Config!$H$14:$H$17,0),MOD(X$10+$D20-1,28)+1))))))))))</f>
        <v>L</v>
      </c>
      <c r="Y20" s="18" t="str">
        <f>IF($A20="","",IF(AND(Config!$B$28=$A20,Config!$A$28=Y$13),Config!$C$28,IF(AND(Config!$B$29=$A20,Config!$A$29=Y$13),Config!$C$29,IF(AND(Config!$B$30=$A20,Config!$A$30=Y$13),Config!$C$30,IF(AND(Config!$B$31=$A20,Config!$A$31=Y$13),Config!$C$31,IF(AND(Config!$B$32=$A20,Config!$A$32=Y$13),Config!$C$32,IF(AND(Config!$B$33=$A20,Config!$A$33=Y$13),Config!$C$33,IF(AND(Config!$B$34=$A20,Config!$A$34=Y$13),Config!$C$34,IF(AND(Config!$B$35=$A20,Config!$A$35=Y$13),Config!$C$35,INDEX(Config!$I$14:$AJ$17,MATCH($C20,Config!$H$14:$H$17,0),MOD(Y$10+$D20-1,28)+1))))))))))</f>
        <v>M</v>
      </c>
      <c r="Z20" s="18" t="str">
        <f>IF($A20="","",IF(AND(Config!$B$28=$A20,Config!$A$28=Z$13),Config!$C$28,IF(AND(Config!$B$29=$A20,Config!$A$29=Z$13),Config!$C$29,IF(AND(Config!$B$30=$A20,Config!$A$30=Z$13),Config!$C$30,IF(AND(Config!$B$31=$A20,Config!$A$31=Z$13),Config!$C$31,IF(AND(Config!$B$32=$A20,Config!$A$32=Z$13),Config!$C$32,IF(AND(Config!$B$33=$A20,Config!$A$33=Z$13),Config!$C$33,IF(AND(Config!$B$34=$A20,Config!$A$34=Z$13),Config!$C$34,IF(AND(Config!$B$35=$A20,Config!$A$35=Z$13),Config!$C$35,INDEX(Config!$I$14:$AJ$17,MATCH($C20,Config!$H$14:$H$17,0),MOD(Z$10+$D20-1,28)+1))))))))))</f>
        <v>M</v>
      </c>
      <c r="AA20" s="18" t="str">
        <f>IF($A20="","",IF(AND(Config!$B$28=$A20,Config!$A$28=AA$13),Config!$C$28,IF(AND(Config!$B$29=$A20,Config!$A$29=AA$13),Config!$C$29,IF(AND(Config!$B$30=$A20,Config!$A$30=AA$13),Config!$C$30,IF(AND(Config!$B$31=$A20,Config!$A$31=AA$13),Config!$C$31,IF(AND(Config!$B$32=$A20,Config!$A$32=AA$13),Config!$C$32,IF(AND(Config!$B$33=$A20,Config!$A$33=AA$13),Config!$C$33,IF(AND(Config!$B$34=$A20,Config!$A$34=AA$13),Config!$C$34,IF(AND(Config!$B$35=$A20,Config!$A$35=AA$13),Config!$C$35,INDEX(Config!$I$14:$AJ$17,MATCH($C20,Config!$H$14:$H$17,0),MOD(AA$10+$D20-1,28)+1))))))))))</f>
        <v>M</v>
      </c>
      <c r="AB20" s="18" t="str">
        <f>IF($A20="","",IF(AND(Config!$B$28=$A20,Config!$A$28=AB$13),Config!$C$28,IF(AND(Config!$B$29=$A20,Config!$A$29=AB$13),Config!$C$29,IF(AND(Config!$B$30=$A20,Config!$A$30=AB$13),Config!$C$30,IF(AND(Config!$B$31=$A20,Config!$A$31=AB$13),Config!$C$31,IF(AND(Config!$B$32=$A20,Config!$A$32=AB$13),Config!$C$32,IF(AND(Config!$B$33=$A20,Config!$A$33=AB$13),Config!$C$33,IF(AND(Config!$B$34=$A20,Config!$A$34=AB$13),Config!$C$34,IF(AND(Config!$B$35=$A20,Config!$A$35=AB$13),Config!$C$35,INDEX(Config!$I$14:$AJ$17,MATCH($C20,Config!$H$14:$H$17,0),MOD(AB$10+$D20-1,28)+1))))))))))</f>
        <v>M</v>
      </c>
      <c r="AC20" s="18" t="str">
        <f>IF($A20="","",IF(AND(Config!$B$28=$A20,Config!$A$28=AC$13),Config!$C$28,IF(AND(Config!$B$29=$A20,Config!$A$29=AC$13),Config!$C$29,IF(AND(Config!$B$30=$A20,Config!$A$30=AC$13),Config!$C$30,IF(AND(Config!$B$31=$A20,Config!$A$31=AC$13),Config!$C$31,IF(AND(Config!$B$32=$A20,Config!$A$32=AC$13),Config!$C$32,IF(AND(Config!$B$33=$A20,Config!$A$33=AC$13),Config!$C$33,IF(AND(Config!$B$34=$A20,Config!$A$34=AC$13),Config!$C$34,IF(AND(Config!$B$35=$A20,Config!$A$35=AC$13),Config!$C$35,INDEX(Config!$I$14:$AJ$17,MATCH($C20,Config!$H$14:$H$17,0),MOD(AC$10+$D20-1,28)+1))))))))))</f>
        <v>M</v>
      </c>
      <c r="AD20" s="18" t="str">
        <f>IF($A20="","",IF(AND(Config!$B$28=$A20,Config!$A$28=AD$13),Config!$C$28,IF(AND(Config!$B$29=$A20,Config!$A$29=AD$13),Config!$C$29,IF(AND(Config!$B$30=$A20,Config!$A$30=AD$13),Config!$C$30,IF(AND(Config!$B$31=$A20,Config!$A$31=AD$13),Config!$C$31,IF(AND(Config!$B$32=$A20,Config!$A$32=AD$13),Config!$C$32,IF(AND(Config!$B$33=$A20,Config!$A$33=AD$13),Config!$C$33,IF(AND(Config!$B$34=$A20,Config!$A$34=AD$13),Config!$C$34,IF(AND(Config!$B$35=$A20,Config!$A$35=AD$13),Config!$C$35,INDEX(Config!$I$14:$AJ$17,MATCH($C20,Config!$H$14:$H$17,0),MOD(AD$10+$D20-1,28)+1))))))))))</f>
        <v>M</v>
      </c>
      <c r="AE20" s="18" t="str">
        <f>IF($A20="","",IF(AND(Config!$B$28=$A20,Config!$A$28=AE$13),Config!$C$28,IF(AND(Config!$B$29=$A20,Config!$A$29=AE$13),Config!$C$29,IF(AND(Config!$B$30=$A20,Config!$A$30=AE$13),Config!$C$30,IF(AND(Config!$B$31=$A20,Config!$A$31=AE$13),Config!$C$31,IF(AND(Config!$B$32=$A20,Config!$A$32=AE$13),Config!$C$32,IF(AND(Config!$B$33=$A20,Config!$A$33=AE$13),Config!$C$33,IF(AND(Config!$B$34=$A20,Config!$A$34=AE$13),Config!$C$34,IF(AND(Config!$B$35=$A20,Config!$A$35=AE$13),Config!$C$35,INDEX(Config!$I$14:$AJ$17,MATCH($C20,Config!$H$14:$H$17,0),MOD(AE$10+$D20-1,28)+1))))))))))</f>
        <v>M</v>
      </c>
      <c r="AF20" s="18" t="str">
        <f>IF($A20="","",IF(AND(Config!$B$28=$A20,Config!$A$28=AF$13),Config!$C$28,IF(AND(Config!$B$29=$A20,Config!$A$29=AF$13),Config!$C$29,IF(AND(Config!$B$30=$A20,Config!$A$30=AF$13),Config!$C$30,IF(AND(Config!$B$31=$A20,Config!$A$31=AF$13),Config!$C$31,IF(AND(Config!$B$32=$A20,Config!$A$32=AF$13),Config!$C$32,IF(AND(Config!$B$33=$A20,Config!$A$33=AF$13),Config!$C$33,IF(AND(Config!$B$34=$A20,Config!$A$34=AF$13),Config!$C$34,IF(AND(Config!$B$35=$A20,Config!$A$35=AF$13),Config!$C$35,INDEX(Config!$I$14:$AJ$17,MATCH($C20,Config!$H$14:$H$17,0),MOD(AF$10+$D20-1,28)+1))))))))))</f>
        <v>T</v>
      </c>
      <c r="AG20" s="18" t="str">
        <f>IF($A20="","",IF(AND(Config!$B$28=$A20,Config!$A$28=AG$13),Config!$C$28,IF(AND(Config!$B$29=$A20,Config!$A$29=AG$13),Config!$C$29,IF(AND(Config!$B$30=$A20,Config!$A$30=AG$13),Config!$C$30,IF(AND(Config!$B$31=$A20,Config!$A$31=AG$13),Config!$C$31,IF(AND(Config!$B$32=$A20,Config!$A$32=AG$13),Config!$C$32,IF(AND(Config!$B$33=$A20,Config!$A$33=AG$13),Config!$C$33,IF(AND(Config!$B$34=$A20,Config!$A$34=AG$13),Config!$C$34,IF(AND(Config!$B$35=$A20,Config!$A$35=AG$13),Config!$C$35,INDEX(Config!$I$14:$AJ$17,MATCH($C20,Config!$H$14:$H$17,0),MOD(AG$10+$D20-1,28)+1))))))))))</f>
        <v>T</v>
      </c>
      <c r="AH20" s="18" t="str">
        <f>IF($A20="","",IF(AND(Config!$B$28=$A20,Config!$A$28=AH$13),Config!$C$28,IF(AND(Config!$B$29=$A20,Config!$A$29=AH$13),Config!$C$29,IF(AND(Config!$B$30=$A20,Config!$A$30=AH$13),Config!$C$30,IF(AND(Config!$B$31=$A20,Config!$A$31=AH$13),Config!$C$31,IF(AND(Config!$B$32=$A20,Config!$A$32=AH$13),Config!$C$32,IF(AND(Config!$B$33=$A20,Config!$A$33=AH$13),Config!$C$33,IF(AND(Config!$B$34=$A20,Config!$A$34=AH$13),Config!$C$34,IF(AND(Config!$B$35=$A20,Config!$A$35=AH$13),Config!$C$35,INDEX(Config!$I$14:$AJ$17,MATCH($C20,Config!$H$14:$H$17,0),MOD(AH$10+$D20-1,28)+1))))))))))</f>
        <v>T</v>
      </c>
      <c r="AI20" s="18" t="str">
        <f>IF($A20="","",IF(AND(Config!$B$28=$A20,Config!$A$28=AI$13),Config!$C$28,IF(AND(Config!$B$29=$A20,Config!$A$29=AI$13),Config!$C$29,IF(AND(Config!$B$30=$A20,Config!$A$30=AI$13),Config!$C$30,IF(AND(Config!$B$31=$A20,Config!$A$31=AI$13),Config!$C$31,IF(AND(Config!$B$32=$A20,Config!$A$32=AI$13),Config!$C$32,IF(AND(Config!$B$33=$A20,Config!$A$33=AI$13),Config!$C$33,IF(AND(Config!$B$34=$A20,Config!$A$34=AI$13),Config!$C$34,IF(AND(Config!$B$35=$A20,Config!$A$35=AI$13),Config!$C$35,INDEX(Config!$I$14:$AJ$17,MATCH($C20,Config!$H$14:$H$17,0),MOD(AI$10+$D20-1,28)+1))))))))))</f>
        <v>T</v>
      </c>
      <c r="AJ20" s="18" t="str">
        <f>IF($A20="","",IF(AND(Config!$B$28=$A20,Config!$A$28=AJ$13),Config!$C$28,IF(AND(Config!$B$29=$A20,Config!$A$29=AJ$13),Config!$C$29,IF(AND(Config!$B$30=$A20,Config!$A$30=AJ$13),Config!$C$30,IF(AND(Config!$B$31=$A20,Config!$A$31=AJ$13),Config!$C$31,IF(AND(Config!$B$32=$A20,Config!$A$32=AJ$13),Config!$C$32,IF(AND(Config!$B$33=$A20,Config!$A$33=AJ$13),Config!$C$33,IF(AND(Config!$B$34=$A20,Config!$A$34=AJ$13),Config!$C$34,IF(AND(Config!$B$35=$A20,Config!$A$35=AJ$13),Config!$C$35,INDEX(Config!$I$14:$AJ$17,MATCH($C20,Config!$H$14:$H$17,0),MOD(AJ$10+$D20-1,28)+1))))))))))</f>
        <v>T</v>
      </c>
      <c r="AK20" s="18" t="str">
        <f>IF($A20="","",IF(AND(Config!$B$28=$A20,Config!$A$28=AK$13),Config!$C$28,IF(AND(Config!$B$29=$A20,Config!$A$29=AK$13),Config!$C$29,IF(AND(Config!$B$30=$A20,Config!$A$30=AK$13),Config!$C$30,IF(AND(Config!$B$31=$A20,Config!$A$31=AK$13),Config!$C$31,IF(AND(Config!$B$32=$A20,Config!$A$32=AK$13),Config!$C$32,IF(AND(Config!$B$33=$A20,Config!$A$33=AK$13),Config!$C$33,IF(AND(Config!$B$34=$A20,Config!$A$34=AK$13),Config!$C$34,IF(AND(Config!$B$35=$A20,Config!$A$35=AK$13),Config!$C$35,INDEX(Config!$I$14:$AJ$17,MATCH($C20,Config!$H$14:$H$17,0),MOD(AK$10+$D20-1,28)+1))))))))))</f>
        <v>T</v>
      </c>
      <c r="AL20" s="18" t="str">
        <f>IF($A20="","",IF(AND(Config!$B$28=$A20,Config!$A$28=AL$13),Config!$C$28,IF(AND(Config!$B$29=$A20,Config!$A$29=AL$13),Config!$C$29,IF(AND(Config!$B$30=$A20,Config!$A$30=AL$13),Config!$C$30,IF(AND(Config!$B$31=$A20,Config!$A$31=AL$13),Config!$C$31,IF(AND(Config!$B$32=$A20,Config!$A$32=AL$13),Config!$C$32,IF(AND(Config!$B$33=$A20,Config!$A$33=AL$13),Config!$C$33,IF(AND(Config!$B$34=$A20,Config!$A$34=AL$13),Config!$C$34,IF(AND(Config!$B$35=$A20,Config!$A$35=AL$13),Config!$C$35,INDEX(Config!$I$14:$AJ$17,MATCH($C20,Config!$H$14:$H$17,0),MOD(AL$10+$D20-1,28)+1))))))))))</f>
        <v>T</v>
      </c>
    </row>
    <row r="21" spans="1:38" x14ac:dyDescent="0.25">
      <c r="A21" s="2" t="str">
        <f>IF(Config!B17="","",Config!B17)</f>
        <v>Fabio Costa</v>
      </c>
      <c r="B21" s="2" t="str">
        <f>IF(A21="","",Config!C17)</f>
        <v>Coordinación</v>
      </c>
      <c r="C21" s="7" t="str">
        <f>IF(A21="","",Config!D17)</f>
        <v>C</v>
      </c>
      <c r="D21" s="7">
        <f>IF(A21="","",Config!E17)</f>
        <v>0</v>
      </c>
      <c r="E21" s="17">
        <f>IF($A21="","",COUNTIF($K21:$AL21,"M")*Config!$L$5+COUNTIF($K21:$AL21,"T")*Config!$L$6+COUNTIF($K21:$AL21,"N")*Config!$L$7+COUNTIF($K21:$AL21,"F")*Config!$L$10)</f>
        <v>168</v>
      </c>
      <c r="F21" s="17">
        <f t="shared" si="1"/>
        <v>7</v>
      </c>
      <c r="G21" s="17">
        <f t="shared" si="2"/>
        <v>7</v>
      </c>
      <c r="H21" s="17">
        <f t="shared" si="3"/>
        <v>7</v>
      </c>
      <c r="I21" s="17">
        <f t="shared" si="4"/>
        <v>7</v>
      </c>
      <c r="J21" s="17">
        <f t="shared" si="5"/>
        <v>6</v>
      </c>
      <c r="K21" s="18" t="str">
        <f>IF($A21="","",IF(AND(Config!$B$28=$A21,Config!$A$28=K$13),Config!$C$28,IF(AND(Config!$B$29=$A21,Config!$A$29=K$13),Config!$C$29,IF(AND(Config!$B$30=$A21,Config!$A$30=K$13),Config!$C$30,IF(AND(Config!$B$31=$A21,Config!$A$31=K$13),Config!$C$31,IF(AND(Config!$B$32=$A21,Config!$A$32=K$13),Config!$C$32,IF(AND(Config!$B$33=$A21,Config!$A$33=K$13),Config!$C$33,IF(AND(Config!$B$34=$A21,Config!$A$34=K$13),Config!$C$34,IF(AND(Config!$B$35=$A21,Config!$A$35=K$13),Config!$C$35,INDEX(Config!$I$14:$AJ$17,MATCH($C21,Config!$H$14:$H$17,0),MOD(K$10+$D21-1,28)+1))))))))))</f>
        <v>N</v>
      </c>
      <c r="L21" s="18" t="str">
        <f>IF($A21="","",IF(AND(Config!$B$28=$A21,Config!$A$28=L$13),Config!$C$28,IF(AND(Config!$B$29=$A21,Config!$A$29=L$13),Config!$C$29,IF(AND(Config!$B$30=$A21,Config!$A$30=L$13),Config!$C$30,IF(AND(Config!$B$31=$A21,Config!$A$31=L$13),Config!$C$31,IF(AND(Config!$B$32=$A21,Config!$A$32=L$13),Config!$C$32,IF(AND(Config!$B$33=$A21,Config!$A$33=L$13),Config!$C$33,IF(AND(Config!$B$34=$A21,Config!$A$34=L$13),Config!$C$34,IF(AND(Config!$B$35=$A21,Config!$A$35=L$13),Config!$C$35,INDEX(Config!$I$14:$AJ$17,MATCH($C21,Config!$H$14:$H$17,0),MOD(L$10+$D21-1,28)+1))))))))))</f>
        <v>N</v>
      </c>
      <c r="M21" s="18" t="str">
        <f>IF($A21="","",IF(AND(Config!$B$28=$A21,Config!$A$28=M$13),Config!$C$28,IF(AND(Config!$B$29=$A21,Config!$A$29=M$13),Config!$C$29,IF(AND(Config!$B$30=$A21,Config!$A$30=M$13),Config!$C$30,IF(AND(Config!$B$31=$A21,Config!$A$31=M$13),Config!$C$31,IF(AND(Config!$B$32=$A21,Config!$A$32=M$13),Config!$C$32,IF(AND(Config!$B$33=$A21,Config!$A$33=M$13),Config!$C$33,IF(AND(Config!$B$34=$A21,Config!$A$34=M$13),Config!$C$34,IF(AND(Config!$B$35=$A21,Config!$A$35=M$13),Config!$C$35,INDEX(Config!$I$14:$AJ$17,MATCH($C21,Config!$H$14:$H$17,0),MOD(M$10+$D21-1,28)+1))))))))))</f>
        <v>N</v>
      </c>
      <c r="N21" s="18" t="str">
        <f>IF($A21="","",IF(AND(Config!$B$28=$A21,Config!$A$28=N$13),Config!$C$28,IF(AND(Config!$B$29=$A21,Config!$A$29=N$13),Config!$C$29,IF(AND(Config!$B$30=$A21,Config!$A$30=N$13),Config!$C$30,IF(AND(Config!$B$31=$A21,Config!$A$31=N$13),Config!$C$31,IF(AND(Config!$B$32=$A21,Config!$A$32=N$13),Config!$C$32,IF(AND(Config!$B$33=$A21,Config!$A$33=N$13),Config!$C$33,IF(AND(Config!$B$34=$A21,Config!$A$34=N$13),Config!$C$34,IF(AND(Config!$B$35=$A21,Config!$A$35=N$13),Config!$C$35,INDEX(Config!$I$14:$AJ$17,MATCH($C21,Config!$H$14:$H$17,0),MOD(N$10+$D21-1,28)+1))))))))))</f>
        <v>N</v>
      </c>
      <c r="O21" s="18" t="str">
        <f>IF($A21="","",IF(AND(Config!$B$28=$A21,Config!$A$28=O$13),Config!$C$28,IF(AND(Config!$B$29=$A21,Config!$A$29=O$13),Config!$C$29,IF(AND(Config!$B$30=$A21,Config!$A$30=O$13),Config!$C$30,IF(AND(Config!$B$31=$A21,Config!$A$31=O$13),Config!$C$31,IF(AND(Config!$B$32=$A21,Config!$A$32=O$13),Config!$C$32,IF(AND(Config!$B$33=$A21,Config!$A$33=O$13),Config!$C$33,IF(AND(Config!$B$34=$A21,Config!$A$34=O$13),Config!$C$34,IF(AND(Config!$B$35=$A21,Config!$A$35=O$13),Config!$C$35,INDEX(Config!$I$14:$AJ$17,MATCH($C21,Config!$H$14:$H$17,0),MOD(O$10+$D21-1,28)+1))))))))))</f>
        <v>N</v>
      </c>
      <c r="P21" s="18" t="str">
        <f>IF($A21="","",IF(AND(Config!$B$28=$A21,Config!$A$28=P$13),Config!$C$28,IF(AND(Config!$B$29=$A21,Config!$A$29=P$13),Config!$C$29,IF(AND(Config!$B$30=$A21,Config!$A$30=P$13),Config!$C$30,IF(AND(Config!$B$31=$A21,Config!$A$31=P$13),Config!$C$31,IF(AND(Config!$B$32=$A21,Config!$A$32=P$13),Config!$C$32,IF(AND(Config!$B$33=$A21,Config!$A$33=P$13),Config!$C$33,IF(AND(Config!$B$34=$A21,Config!$A$34=P$13),Config!$C$34,IF(AND(Config!$B$35=$A21,Config!$A$35=P$13),Config!$C$35,INDEX(Config!$I$14:$AJ$17,MATCH($C21,Config!$H$14:$H$17,0),MOD(P$10+$D21-1,28)+1))))))))))</f>
        <v>N</v>
      </c>
      <c r="Q21" s="18" t="str">
        <f>IF($A21="","",IF(AND(Config!$B$28=$A21,Config!$A$28=Q$13),Config!$C$28,IF(AND(Config!$B$29=$A21,Config!$A$29=Q$13),Config!$C$29,IF(AND(Config!$B$30=$A21,Config!$A$30=Q$13),Config!$C$30,IF(AND(Config!$B$31=$A21,Config!$A$31=Q$13),Config!$C$31,IF(AND(Config!$B$32=$A21,Config!$A$32=Q$13),Config!$C$32,IF(AND(Config!$B$33=$A21,Config!$A$33=Q$13),Config!$C$33,IF(AND(Config!$B$34=$A21,Config!$A$34=Q$13),Config!$C$34,IF(AND(Config!$B$35=$A21,Config!$A$35=Q$13),Config!$C$35,INDEX(Config!$I$14:$AJ$17,MATCH($C21,Config!$H$14:$H$17,0),MOD(Q$10+$D21-1,28)+1))))))))))</f>
        <v>N</v>
      </c>
      <c r="R21" s="18" t="str">
        <f>IF($A21="","",IF(AND(Config!$B$28=$A21,Config!$A$28=R$13),Config!$C$28,IF(AND(Config!$B$29=$A21,Config!$A$29=R$13),Config!$C$29,IF(AND(Config!$B$30=$A21,Config!$A$30=R$13),Config!$C$30,IF(AND(Config!$B$31=$A21,Config!$A$31=R$13),Config!$C$31,IF(AND(Config!$B$32=$A21,Config!$A$32=R$13),Config!$C$32,IF(AND(Config!$B$33=$A21,Config!$A$33=R$13),Config!$C$33,IF(AND(Config!$B$34=$A21,Config!$A$34=R$13),Config!$C$34,IF(AND(Config!$B$35=$A21,Config!$A$35=R$13),Config!$C$35,INDEX(Config!$I$14:$AJ$17,MATCH($C21,Config!$H$14:$H$17,0),MOD(R$10+$D21-1,28)+1))))))))))</f>
        <v>L</v>
      </c>
      <c r="S21" s="18" t="str">
        <f>IF($A21="","",IF(AND(Config!$B$28=$A21,Config!$A$28=S$13),Config!$C$28,IF(AND(Config!$B$29=$A21,Config!$A$29=S$13),Config!$C$29,IF(AND(Config!$B$30=$A21,Config!$A$30=S$13),Config!$C$30,IF(AND(Config!$B$31=$A21,Config!$A$31=S$13),Config!$C$31,IF(AND(Config!$B$32=$A21,Config!$A$32=S$13),Config!$C$32,IF(AND(Config!$B$33=$A21,Config!$A$33=S$13),Config!$C$33,IF(AND(Config!$B$34=$A21,Config!$A$34=S$13),Config!$C$34,IF(AND(Config!$B$35=$A21,Config!$A$35=S$13),Config!$C$35,INDEX(Config!$I$14:$AJ$17,MATCH($C21,Config!$H$14:$H$17,0),MOD(S$10+$D21-1,28)+1))))))))))</f>
        <v>L</v>
      </c>
      <c r="T21" s="18" t="str">
        <f>IF($A21="","",IF(AND(Config!$B$28=$A21,Config!$A$28=T$13),Config!$C$28,IF(AND(Config!$B$29=$A21,Config!$A$29=T$13),Config!$C$29,IF(AND(Config!$B$30=$A21,Config!$A$30=T$13),Config!$C$30,IF(AND(Config!$B$31=$A21,Config!$A$31=T$13),Config!$C$31,IF(AND(Config!$B$32=$A21,Config!$A$32=T$13),Config!$C$32,IF(AND(Config!$B$33=$A21,Config!$A$33=T$13),Config!$C$33,IF(AND(Config!$B$34=$A21,Config!$A$34=T$13),Config!$C$34,IF(AND(Config!$B$35=$A21,Config!$A$35=T$13),Config!$C$35,INDEX(Config!$I$14:$AJ$17,MATCH($C21,Config!$H$14:$H$17,0),MOD(T$10+$D21-1,28)+1))))))))))</f>
        <v>L</v>
      </c>
      <c r="U21" s="18" t="str">
        <f>IF($A21="","",IF(AND(Config!$B$28=$A21,Config!$A$28=U$13),Config!$C$28,IF(AND(Config!$B$29=$A21,Config!$A$29=U$13),Config!$C$29,IF(AND(Config!$B$30=$A21,Config!$A$30=U$13),Config!$C$30,IF(AND(Config!$B$31=$A21,Config!$A$31=U$13),Config!$C$31,IF(AND(Config!$B$32=$A21,Config!$A$32=U$13),Config!$C$32,IF(AND(Config!$B$33=$A21,Config!$A$33=U$13),Config!$C$33,IF(AND(Config!$B$34=$A21,Config!$A$34=U$13),Config!$C$34,IF(AND(Config!$B$35=$A21,Config!$A$35=U$13),Config!$C$35,INDEX(Config!$I$14:$AJ$17,MATCH($C21,Config!$H$14:$H$17,0),MOD(U$10+$D21-1,28)+1))))))))))</f>
        <v>L</v>
      </c>
      <c r="V21" s="18" t="str">
        <f>IF($A21="","",IF(AND(Config!$B$28=$A21,Config!$A$28=V$13),Config!$C$28,IF(AND(Config!$B$29=$A21,Config!$A$29=V$13),Config!$C$29,IF(AND(Config!$B$30=$A21,Config!$A$30=V$13),Config!$C$30,IF(AND(Config!$B$31=$A21,Config!$A$31=V$13),Config!$C$31,IF(AND(Config!$B$32=$A21,Config!$A$32=V$13),Config!$C$32,IF(AND(Config!$B$33=$A21,Config!$A$33=V$13),Config!$C$33,IF(AND(Config!$B$34=$A21,Config!$A$34=V$13),Config!$C$34,IF(AND(Config!$B$35=$A21,Config!$A$35=V$13),Config!$C$35,INDEX(Config!$I$14:$AJ$17,MATCH($C21,Config!$H$14:$H$17,0),MOD(V$10+$D21-1,28)+1))))))))))</f>
        <v>L</v>
      </c>
      <c r="W21" s="18" t="str">
        <f>IF($A21="","",IF(AND(Config!$B$28=$A21,Config!$A$28=W$13),Config!$C$28,IF(AND(Config!$B$29=$A21,Config!$A$29=W$13),Config!$C$29,IF(AND(Config!$B$30=$A21,Config!$A$30=W$13),Config!$C$30,IF(AND(Config!$B$31=$A21,Config!$A$31=W$13),Config!$C$31,IF(AND(Config!$B$32=$A21,Config!$A$32=W$13),Config!$C$32,IF(AND(Config!$B$33=$A21,Config!$A$33=W$13),Config!$C$33,IF(AND(Config!$B$34=$A21,Config!$A$34=W$13),Config!$C$34,IF(AND(Config!$B$35=$A21,Config!$A$35=W$13),Config!$C$35,INDEX(Config!$I$14:$AJ$17,MATCH($C21,Config!$H$14:$H$17,0),MOD(W$10+$D21-1,28)+1))))))))))</f>
        <v>L</v>
      </c>
      <c r="X21" s="18" t="str">
        <f>IF($A21="","",IF(AND(Config!$B$28=$A21,Config!$A$28=X$13),Config!$C$28,IF(AND(Config!$B$29=$A21,Config!$A$29=X$13),Config!$C$29,IF(AND(Config!$B$30=$A21,Config!$A$30=X$13),Config!$C$30,IF(AND(Config!$B$31=$A21,Config!$A$31=X$13),Config!$C$31,IF(AND(Config!$B$32=$A21,Config!$A$32=X$13),Config!$C$32,IF(AND(Config!$B$33=$A21,Config!$A$33=X$13),Config!$C$33,IF(AND(Config!$B$34=$A21,Config!$A$34=X$13),Config!$C$34,IF(AND(Config!$B$35=$A21,Config!$A$35=X$13),Config!$C$35,INDEX(Config!$I$14:$AJ$17,MATCH($C21,Config!$H$14:$H$17,0),MOD(X$10+$D21-1,28)+1))))))))))</f>
        <v>L</v>
      </c>
      <c r="Y21" s="18" t="str">
        <f>IF($A21="","",IF(AND(Config!$B$28=$A21,Config!$A$28=Y$13),Config!$C$28,IF(AND(Config!$B$29=$A21,Config!$A$29=Y$13),Config!$C$29,IF(AND(Config!$B$30=$A21,Config!$A$30=Y$13),Config!$C$30,IF(AND(Config!$B$31=$A21,Config!$A$31=Y$13),Config!$C$31,IF(AND(Config!$B$32=$A21,Config!$A$32=Y$13),Config!$C$32,IF(AND(Config!$B$33=$A21,Config!$A$33=Y$13),Config!$C$33,IF(AND(Config!$B$34=$A21,Config!$A$34=Y$13),Config!$C$34,IF(AND(Config!$B$35=$A21,Config!$A$35=Y$13),Config!$C$35,INDEX(Config!$I$14:$AJ$17,MATCH($C21,Config!$H$14:$H$17,0),MOD(Y$10+$D21-1,28)+1))))))))))</f>
        <v>M</v>
      </c>
      <c r="Z21" s="18" t="str">
        <f>IF($A21="","",IF(AND(Config!$B$28=$A21,Config!$A$28=Z$13),Config!$C$28,IF(AND(Config!$B$29=$A21,Config!$A$29=Z$13),Config!$C$29,IF(AND(Config!$B$30=$A21,Config!$A$30=Z$13),Config!$C$30,IF(AND(Config!$B$31=$A21,Config!$A$31=Z$13),Config!$C$31,IF(AND(Config!$B$32=$A21,Config!$A$32=Z$13),Config!$C$32,IF(AND(Config!$B$33=$A21,Config!$A$33=Z$13),Config!$C$33,IF(AND(Config!$B$34=$A21,Config!$A$34=Z$13),Config!$C$34,IF(AND(Config!$B$35=$A21,Config!$A$35=Z$13),Config!$C$35,INDEX(Config!$I$14:$AJ$17,MATCH($C21,Config!$H$14:$H$17,0),MOD(Z$10+$D21-1,28)+1))))))))))</f>
        <v>M</v>
      </c>
      <c r="AA21" s="18" t="str">
        <f>IF($A21="","",IF(AND(Config!$B$28=$A21,Config!$A$28=AA$13),Config!$C$28,IF(AND(Config!$B$29=$A21,Config!$A$29=AA$13),Config!$C$29,IF(AND(Config!$B$30=$A21,Config!$A$30=AA$13),Config!$C$30,IF(AND(Config!$B$31=$A21,Config!$A$31=AA$13),Config!$C$31,IF(AND(Config!$B$32=$A21,Config!$A$32=AA$13),Config!$C$32,IF(AND(Config!$B$33=$A21,Config!$A$33=AA$13),Config!$C$33,IF(AND(Config!$B$34=$A21,Config!$A$34=AA$13),Config!$C$34,IF(AND(Config!$B$35=$A21,Config!$A$35=AA$13),Config!$C$35,INDEX(Config!$I$14:$AJ$17,MATCH($C21,Config!$H$14:$H$17,0),MOD(AA$10+$D21-1,28)+1))))))))))</f>
        <v>M</v>
      </c>
      <c r="AB21" s="18" t="str">
        <f>IF($A21="","",IF(AND(Config!$B$28=$A21,Config!$A$28=AB$13),Config!$C$28,IF(AND(Config!$B$29=$A21,Config!$A$29=AB$13),Config!$C$29,IF(AND(Config!$B$30=$A21,Config!$A$30=AB$13),Config!$C$30,IF(AND(Config!$B$31=$A21,Config!$A$31=AB$13),Config!$C$31,IF(AND(Config!$B$32=$A21,Config!$A$32=AB$13),Config!$C$32,IF(AND(Config!$B$33=$A21,Config!$A$33=AB$13),Config!$C$33,IF(AND(Config!$B$34=$A21,Config!$A$34=AB$13),Config!$C$34,IF(AND(Config!$B$35=$A21,Config!$A$35=AB$13),Config!$C$35,INDEX(Config!$I$14:$AJ$17,MATCH($C21,Config!$H$14:$H$17,0),MOD(AB$10+$D21-1,28)+1))))))))))</f>
        <v>M</v>
      </c>
      <c r="AC21" s="18" t="str">
        <f>IF($A21="","",IF(AND(Config!$B$28=$A21,Config!$A$28=AC$13),Config!$C$28,IF(AND(Config!$B$29=$A21,Config!$A$29=AC$13),Config!$C$29,IF(AND(Config!$B$30=$A21,Config!$A$30=AC$13),Config!$C$30,IF(AND(Config!$B$31=$A21,Config!$A$31=AC$13),Config!$C$31,IF(AND(Config!$B$32=$A21,Config!$A$32=AC$13),Config!$C$32,IF(AND(Config!$B$33=$A21,Config!$A$33=AC$13),Config!$C$33,IF(AND(Config!$B$34=$A21,Config!$A$34=AC$13),Config!$C$34,IF(AND(Config!$B$35=$A21,Config!$A$35=AC$13),Config!$C$35,INDEX(Config!$I$14:$AJ$17,MATCH($C21,Config!$H$14:$H$17,0),MOD(AC$10+$D21-1,28)+1))))))))))</f>
        <v>M</v>
      </c>
      <c r="AD21" s="18" t="str">
        <f>IF($A21="","",IF(AND(Config!$B$28=$A21,Config!$A$28=AD$13),Config!$C$28,IF(AND(Config!$B$29=$A21,Config!$A$29=AD$13),Config!$C$29,IF(AND(Config!$B$30=$A21,Config!$A$30=AD$13),Config!$C$30,IF(AND(Config!$B$31=$A21,Config!$A$31=AD$13),Config!$C$31,IF(AND(Config!$B$32=$A21,Config!$A$32=AD$13),Config!$C$32,IF(AND(Config!$B$33=$A21,Config!$A$33=AD$13),Config!$C$33,IF(AND(Config!$B$34=$A21,Config!$A$34=AD$13),Config!$C$34,IF(AND(Config!$B$35=$A21,Config!$A$35=AD$13),Config!$C$35,INDEX(Config!$I$14:$AJ$17,MATCH($C21,Config!$H$14:$H$17,0),MOD(AD$10+$D21-1,28)+1))))))))))</f>
        <v>M</v>
      </c>
      <c r="AE21" s="18" t="str">
        <f>IF($A21="","",IF(AND(Config!$B$28=$A21,Config!$A$28=AE$13),Config!$C$28,IF(AND(Config!$B$29=$A21,Config!$A$29=AE$13),Config!$C$29,IF(AND(Config!$B$30=$A21,Config!$A$30=AE$13),Config!$C$30,IF(AND(Config!$B$31=$A21,Config!$A$31=AE$13),Config!$C$31,IF(AND(Config!$B$32=$A21,Config!$A$32=AE$13),Config!$C$32,IF(AND(Config!$B$33=$A21,Config!$A$33=AE$13),Config!$C$33,IF(AND(Config!$B$34=$A21,Config!$A$34=AE$13),Config!$C$34,IF(AND(Config!$B$35=$A21,Config!$A$35=AE$13),Config!$C$35,INDEX(Config!$I$14:$AJ$17,MATCH($C21,Config!$H$14:$H$17,0),MOD(AE$10+$D21-1,28)+1))))))))))</f>
        <v>M</v>
      </c>
      <c r="AF21" s="18" t="str">
        <f>IF($A21="","",IF(AND(Config!$B$28=$A21,Config!$A$28=AF$13),Config!$C$28,IF(AND(Config!$B$29=$A21,Config!$A$29=AF$13),Config!$C$29,IF(AND(Config!$B$30=$A21,Config!$A$30=AF$13),Config!$C$30,IF(AND(Config!$B$31=$A21,Config!$A$31=AF$13),Config!$C$31,IF(AND(Config!$B$32=$A21,Config!$A$32=AF$13),Config!$C$32,IF(AND(Config!$B$33=$A21,Config!$A$33=AF$13),Config!$C$33,IF(AND(Config!$B$34=$A21,Config!$A$34=AF$13),Config!$C$34,IF(AND(Config!$B$35=$A21,Config!$A$35=AF$13),Config!$C$35,INDEX(Config!$I$14:$AJ$17,MATCH($C21,Config!$H$14:$H$17,0),MOD(AF$10+$D21-1,28)+1))))))))))</f>
        <v>T</v>
      </c>
      <c r="AG21" s="18" t="str">
        <f>IF($A21="","",IF(AND(Config!$B$28=$A21,Config!$A$28=AG$13),Config!$C$28,IF(AND(Config!$B$29=$A21,Config!$A$29=AG$13),Config!$C$29,IF(AND(Config!$B$30=$A21,Config!$A$30=AG$13),Config!$C$30,IF(AND(Config!$B$31=$A21,Config!$A$31=AG$13),Config!$C$31,IF(AND(Config!$B$32=$A21,Config!$A$32=AG$13),Config!$C$32,IF(AND(Config!$B$33=$A21,Config!$A$33=AG$13),Config!$C$33,IF(AND(Config!$B$34=$A21,Config!$A$34=AG$13),Config!$C$34,IF(AND(Config!$B$35=$A21,Config!$A$35=AG$13),Config!$C$35,INDEX(Config!$I$14:$AJ$17,MATCH($C21,Config!$H$14:$H$17,0),MOD(AG$10+$D21-1,28)+1))))))))))</f>
        <v>T</v>
      </c>
      <c r="AH21" s="18" t="str">
        <f>IF($A21="","",IF(AND(Config!$B$28=$A21,Config!$A$28=AH$13),Config!$C$28,IF(AND(Config!$B$29=$A21,Config!$A$29=AH$13),Config!$C$29,IF(AND(Config!$B$30=$A21,Config!$A$30=AH$13),Config!$C$30,IF(AND(Config!$B$31=$A21,Config!$A$31=AH$13),Config!$C$31,IF(AND(Config!$B$32=$A21,Config!$A$32=AH$13),Config!$C$32,IF(AND(Config!$B$33=$A21,Config!$A$33=AH$13),Config!$C$33,IF(AND(Config!$B$34=$A21,Config!$A$34=AH$13),Config!$C$34,IF(AND(Config!$B$35=$A21,Config!$A$35=AH$13),Config!$C$35,INDEX(Config!$I$14:$AJ$17,MATCH($C21,Config!$H$14:$H$17,0),MOD(AH$10+$D21-1,28)+1))))))))))</f>
        <v>T</v>
      </c>
      <c r="AI21" s="18" t="str">
        <f>IF($A21="","",IF(AND(Config!$B$28=$A21,Config!$A$28=AI$13),Config!$C$28,IF(AND(Config!$B$29=$A21,Config!$A$29=AI$13),Config!$C$29,IF(AND(Config!$B$30=$A21,Config!$A$30=AI$13),Config!$C$30,IF(AND(Config!$B$31=$A21,Config!$A$31=AI$13),Config!$C$31,IF(AND(Config!$B$32=$A21,Config!$A$32=AI$13),Config!$C$32,IF(AND(Config!$B$33=$A21,Config!$A$33=AI$13),Config!$C$33,IF(AND(Config!$B$34=$A21,Config!$A$34=AI$13),Config!$C$34,IF(AND(Config!$B$35=$A21,Config!$A$35=AI$13),Config!$C$35,INDEX(Config!$I$14:$AJ$17,MATCH($C21,Config!$H$14:$H$17,0),MOD(AI$10+$D21-1,28)+1))))))))))</f>
        <v>T</v>
      </c>
      <c r="AJ21" s="18" t="str">
        <f>IF($A21="","",IF(AND(Config!$B$28=$A21,Config!$A$28=AJ$13),Config!$C$28,IF(AND(Config!$B$29=$A21,Config!$A$29=AJ$13),Config!$C$29,IF(AND(Config!$B$30=$A21,Config!$A$30=AJ$13),Config!$C$30,IF(AND(Config!$B$31=$A21,Config!$A$31=AJ$13),Config!$C$31,IF(AND(Config!$B$32=$A21,Config!$A$32=AJ$13),Config!$C$32,IF(AND(Config!$B$33=$A21,Config!$A$33=AJ$13),Config!$C$33,IF(AND(Config!$B$34=$A21,Config!$A$34=AJ$13),Config!$C$34,IF(AND(Config!$B$35=$A21,Config!$A$35=AJ$13),Config!$C$35,INDEX(Config!$I$14:$AJ$17,MATCH($C21,Config!$H$14:$H$17,0),MOD(AJ$10+$D21-1,28)+1))))))))))</f>
        <v>T</v>
      </c>
      <c r="AK21" s="18" t="str">
        <f>IF($A21="","",IF(AND(Config!$B$28=$A21,Config!$A$28=AK$13),Config!$C$28,IF(AND(Config!$B$29=$A21,Config!$A$29=AK$13),Config!$C$29,IF(AND(Config!$B$30=$A21,Config!$A$30=AK$13),Config!$C$30,IF(AND(Config!$B$31=$A21,Config!$A$31=AK$13),Config!$C$31,IF(AND(Config!$B$32=$A21,Config!$A$32=AK$13),Config!$C$32,IF(AND(Config!$B$33=$A21,Config!$A$33=AK$13),Config!$C$33,IF(AND(Config!$B$34=$A21,Config!$A$34=AK$13),Config!$C$34,IF(AND(Config!$B$35=$A21,Config!$A$35=AK$13),Config!$C$35,INDEX(Config!$I$14:$AJ$17,MATCH($C21,Config!$H$14:$H$17,0),MOD(AK$10+$D21-1,28)+1))))))))))</f>
        <v>T</v>
      </c>
      <c r="AL21" s="18" t="str">
        <f>IF($A21="","",IF(AND(Config!$B$28=$A21,Config!$A$28=AL$13),Config!$C$28,IF(AND(Config!$B$29=$A21,Config!$A$29=AL$13),Config!$C$29,IF(AND(Config!$B$30=$A21,Config!$A$30=AL$13),Config!$C$30,IF(AND(Config!$B$31=$A21,Config!$A$31=AL$13),Config!$C$31,IF(AND(Config!$B$32=$A21,Config!$A$32=AL$13),Config!$C$32,IF(AND(Config!$B$33=$A21,Config!$A$33=AL$13),Config!$C$33,IF(AND(Config!$B$34=$A21,Config!$A$34=AL$13),Config!$C$34,IF(AND(Config!$B$35=$A21,Config!$A$35=AL$13),Config!$C$35,INDEX(Config!$I$14:$AJ$17,MATCH($C21,Config!$H$14:$H$17,0),MOD(AL$10+$D21-1,28)+1))))))))))</f>
        <v>T</v>
      </c>
    </row>
    <row r="22" spans="1:38" x14ac:dyDescent="0.25">
      <c r="A22" s="2" t="str">
        <f>IF(Config!B18="","",Config!B18)</f>
        <v>Greta Ríos</v>
      </c>
      <c r="B22" s="2" t="str">
        <f>IF(A22="","",Config!C18)</f>
        <v>Incidencias</v>
      </c>
      <c r="C22" s="7" t="str">
        <f>IF(A22="","",Config!D18)</f>
        <v>D</v>
      </c>
      <c r="D22" s="7">
        <f>IF(A22="","",Config!E18)</f>
        <v>0</v>
      </c>
      <c r="E22" s="17">
        <f>IF($A22="","",COUNTIF($K22:$AL22,"M")*Config!$L$5+COUNTIF($K22:$AL22,"T")*Config!$L$6+COUNTIF($K22:$AL22,"N")*Config!$L$7+COUNTIF($K22:$AL22,"F")*Config!$L$10)</f>
        <v>160</v>
      </c>
      <c r="F22" s="17">
        <f t="shared" si="1"/>
        <v>6</v>
      </c>
      <c r="G22" s="17">
        <f t="shared" si="2"/>
        <v>7</v>
      </c>
      <c r="H22" s="17">
        <f t="shared" si="3"/>
        <v>7</v>
      </c>
      <c r="I22" s="17">
        <f t="shared" si="4"/>
        <v>8</v>
      </c>
      <c r="J22" s="17">
        <f t="shared" si="5"/>
        <v>6</v>
      </c>
      <c r="K22" s="18" t="str">
        <f>IF($A22="","",IF(AND(Config!$B$28=$A22,Config!$A$28=K$13),Config!$C$28,IF(AND(Config!$B$29=$A22,Config!$A$29=K$13),Config!$C$29,IF(AND(Config!$B$30=$A22,Config!$A$30=K$13),Config!$C$30,IF(AND(Config!$B$31=$A22,Config!$A$31=K$13),Config!$C$31,IF(AND(Config!$B$32=$A22,Config!$A$32=K$13),Config!$C$32,IF(AND(Config!$B$33=$A22,Config!$A$33=K$13),Config!$C$33,IF(AND(Config!$B$34=$A22,Config!$A$34=K$13),Config!$C$34,IF(AND(Config!$B$35=$A22,Config!$A$35=K$13),Config!$C$35,INDEX(Config!$I$14:$AJ$17,MATCH($C22,Config!$H$14:$H$17,0),MOD(K$10+$D22-1,28)+1))))))))))</f>
        <v>L</v>
      </c>
      <c r="L22" s="18" t="str">
        <f>IF($A22="","",IF(AND(Config!$B$28=$A22,Config!$A$28=L$13),Config!$C$28,IF(AND(Config!$B$29=$A22,Config!$A$29=L$13),Config!$C$29,IF(AND(Config!$B$30=$A22,Config!$A$30=L$13),Config!$C$30,IF(AND(Config!$B$31=$A22,Config!$A$31=L$13),Config!$C$31,IF(AND(Config!$B$32=$A22,Config!$A$32=L$13),Config!$C$32,IF(AND(Config!$B$33=$A22,Config!$A$33=L$13),Config!$C$33,IF(AND(Config!$B$34=$A22,Config!$A$34=L$13),Config!$C$34,IF(AND(Config!$B$35=$A22,Config!$A$35=L$13),Config!$C$35,INDEX(Config!$I$14:$AJ$17,MATCH($C22,Config!$H$14:$H$17,0),MOD(L$10+$D22-1,28)+1))))))))))</f>
        <v>L</v>
      </c>
      <c r="M22" s="18" t="str">
        <f>IF($A22="","",IF(AND(Config!$B$28=$A22,Config!$A$28=M$13),Config!$C$28,IF(AND(Config!$B$29=$A22,Config!$A$29=M$13),Config!$C$29,IF(AND(Config!$B$30=$A22,Config!$A$30=M$13),Config!$C$30,IF(AND(Config!$B$31=$A22,Config!$A$31=M$13),Config!$C$31,IF(AND(Config!$B$32=$A22,Config!$A$32=M$13),Config!$C$32,IF(AND(Config!$B$33=$A22,Config!$A$33=M$13),Config!$C$33,IF(AND(Config!$B$34=$A22,Config!$A$34=M$13),Config!$C$34,IF(AND(Config!$B$35=$A22,Config!$A$35=M$13),Config!$C$35,INDEX(Config!$I$14:$AJ$17,MATCH($C22,Config!$H$14:$H$17,0),MOD(M$10+$D22-1,28)+1))))))))))</f>
        <v>L</v>
      </c>
      <c r="N22" s="18" t="str">
        <f>IF($A22="","",IF(AND(Config!$B$28=$A22,Config!$A$28=N$13),Config!$C$28,IF(AND(Config!$B$29=$A22,Config!$A$29=N$13),Config!$C$29,IF(AND(Config!$B$30=$A22,Config!$A$30=N$13),Config!$C$30,IF(AND(Config!$B$31=$A22,Config!$A$31=N$13),Config!$C$31,IF(AND(Config!$B$32=$A22,Config!$A$32=N$13),Config!$C$32,IF(AND(Config!$B$33=$A22,Config!$A$33=N$13),Config!$C$33,IF(AND(Config!$B$34=$A22,Config!$A$34=N$13),Config!$C$34,IF(AND(Config!$B$35=$A22,Config!$A$35=N$13),Config!$C$35,INDEX(Config!$I$14:$AJ$17,MATCH($C22,Config!$H$14:$H$17,0),MOD(N$10+$D22-1,28)+1))))))))))</f>
        <v>L</v>
      </c>
      <c r="O22" s="18" t="str">
        <f>IF($A22="","",IF(AND(Config!$B$28=$A22,Config!$A$28=O$13),Config!$C$28,IF(AND(Config!$B$29=$A22,Config!$A$29=O$13),Config!$C$29,IF(AND(Config!$B$30=$A22,Config!$A$30=O$13),Config!$C$30,IF(AND(Config!$B$31=$A22,Config!$A$31=O$13),Config!$C$31,IF(AND(Config!$B$32=$A22,Config!$A$32=O$13),Config!$C$32,IF(AND(Config!$B$33=$A22,Config!$A$33=O$13),Config!$C$33,IF(AND(Config!$B$34=$A22,Config!$A$34=O$13),Config!$C$34,IF(AND(Config!$B$35=$A22,Config!$A$35=O$13),Config!$C$35,INDEX(Config!$I$14:$AJ$17,MATCH($C22,Config!$H$14:$H$17,0),MOD(O$10+$D22-1,28)+1))))))))))</f>
        <v>L</v>
      </c>
      <c r="P22" s="18" t="str">
        <f>IF($A22="","",IF(AND(Config!$B$28=$A22,Config!$A$28=P$13),Config!$C$28,IF(AND(Config!$B$29=$A22,Config!$A$29=P$13),Config!$C$29,IF(AND(Config!$B$30=$A22,Config!$A$30=P$13),Config!$C$30,IF(AND(Config!$B$31=$A22,Config!$A$31=P$13),Config!$C$31,IF(AND(Config!$B$32=$A22,Config!$A$32=P$13),Config!$C$32,IF(AND(Config!$B$33=$A22,Config!$A$33=P$13),Config!$C$33,IF(AND(Config!$B$34=$A22,Config!$A$34=P$13),Config!$C$34,IF(AND(Config!$B$35=$A22,Config!$A$35=P$13),Config!$C$35,INDEX(Config!$I$14:$AJ$17,MATCH($C22,Config!$H$14:$H$17,0),MOD(P$10+$D22-1,28)+1))))))))))</f>
        <v>L</v>
      </c>
      <c r="Q22" s="18" t="str">
        <f>IF($A22="","",IF(AND(Config!$B$28=$A22,Config!$A$28=Q$13),Config!$C$28,IF(AND(Config!$B$29=$A22,Config!$A$29=Q$13),Config!$C$29,IF(AND(Config!$B$30=$A22,Config!$A$30=Q$13),Config!$C$30,IF(AND(Config!$B$31=$A22,Config!$A$31=Q$13),Config!$C$31,IF(AND(Config!$B$32=$A22,Config!$A$32=Q$13),Config!$C$32,IF(AND(Config!$B$33=$A22,Config!$A$33=Q$13),Config!$C$33,IF(AND(Config!$B$34=$A22,Config!$A$34=Q$13),Config!$C$34,IF(AND(Config!$B$35=$A22,Config!$A$35=Q$13),Config!$C$35,INDEX(Config!$I$14:$AJ$17,MATCH($C22,Config!$H$14:$H$17,0),MOD(Q$10+$D22-1,28)+1))))))))))</f>
        <v>L</v>
      </c>
      <c r="R22" s="18" t="str">
        <f>IF($A22="","",IF(AND(Config!$B$28=$A22,Config!$A$28=R$13),Config!$C$28,IF(AND(Config!$B$29=$A22,Config!$A$29=R$13),Config!$C$29,IF(AND(Config!$B$30=$A22,Config!$A$30=R$13),Config!$C$30,IF(AND(Config!$B$31=$A22,Config!$A$31=R$13),Config!$C$31,IF(AND(Config!$B$32=$A22,Config!$A$32=R$13),Config!$C$32,IF(AND(Config!$B$33=$A22,Config!$A$33=R$13),Config!$C$33,IF(AND(Config!$B$34=$A22,Config!$A$34=R$13),Config!$C$34,IF(AND(Config!$B$35=$A22,Config!$A$35=R$13),Config!$C$35,INDEX(Config!$I$14:$AJ$17,MATCH($C22,Config!$H$14:$H$17,0),MOD(R$10+$D22-1,28)+1))))))))))</f>
        <v>M</v>
      </c>
      <c r="S22" s="18" t="str">
        <f>IF($A22="","",IF(AND(Config!$B$28=$A22,Config!$A$28=S$13),Config!$C$28,IF(AND(Config!$B$29=$A22,Config!$A$29=S$13),Config!$C$29,IF(AND(Config!$B$30=$A22,Config!$A$30=S$13),Config!$C$30,IF(AND(Config!$B$31=$A22,Config!$A$31=S$13),Config!$C$31,IF(AND(Config!$B$32=$A22,Config!$A$32=S$13),Config!$C$32,IF(AND(Config!$B$33=$A22,Config!$A$33=S$13),Config!$C$33,IF(AND(Config!$B$34=$A22,Config!$A$34=S$13),Config!$C$34,IF(AND(Config!$B$35=$A22,Config!$A$35=S$13),Config!$C$35,INDEX(Config!$I$14:$AJ$17,MATCH($C22,Config!$H$14:$H$17,0),MOD(S$10+$D22-1,28)+1))))))))))</f>
        <v>M</v>
      </c>
      <c r="T22" s="18" t="str">
        <f>IF($A22="","",IF(AND(Config!$B$28=$A22,Config!$A$28=T$13),Config!$C$28,IF(AND(Config!$B$29=$A22,Config!$A$29=T$13),Config!$C$29,IF(AND(Config!$B$30=$A22,Config!$A$30=T$13),Config!$C$30,IF(AND(Config!$B$31=$A22,Config!$A$31=T$13),Config!$C$31,IF(AND(Config!$B$32=$A22,Config!$A$32=T$13),Config!$C$32,IF(AND(Config!$B$33=$A22,Config!$A$33=T$13),Config!$C$33,IF(AND(Config!$B$34=$A22,Config!$A$34=T$13),Config!$C$34,IF(AND(Config!$B$35=$A22,Config!$A$35=T$13),Config!$C$35,INDEX(Config!$I$14:$AJ$17,MATCH($C22,Config!$H$14:$H$17,0),MOD(T$10+$D22-1,28)+1))))))))))</f>
        <v>V</v>
      </c>
      <c r="U22" s="18" t="str">
        <f>IF($A22="","",IF(AND(Config!$B$28=$A22,Config!$A$28=U$13),Config!$C$28,IF(AND(Config!$B$29=$A22,Config!$A$29=U$13),Config!$C$29,IF(AND(Config!$B$30=$A22,Config!$A$30=U$13),Config!$C$30,IF(AND(Config!$B$31=$A22,Config!$A$31=U$13),Config!$C$31,IF(AND(Config!$B$32=$A22,Config!$A$32=U$13),Config!$C$32,IF(AND(Config!$B$33=$A22,Config!$A$33=U$13),Config!$C$33,IF(AND(Config!$B$34=$A22,Config!$A$34=U$13),Config!$C$34,IF(AND(Config!$B$35=$A22,Config!$A$35=U$13),Config!$C$35,INDEX(Config!$I$14:$AJ$17,MATCH($C22,Config!$H$14:$H$17,0),MOD(U$10+$D22-1,28)+1))))))))))</f>
        <v>M</v>
      </c>
      <c r="V22" s="18" t="str">
        <f>IF($A22="","",IF(AND(Config!$B$28=$A22,Config!$A$28=V$13),Config!$C$28,IF(AND(Config!$B$29=$A22,Config!$A$29=V$13),Config!$C$29,IF(AND(Config!$B$30=$A22,Config!$A$30=V$13),Config!$C$30,IF(AND(Config!$B$31=$A22,Config!$A$31=V$13),Config!$C$31,IF(AND(Config!$B$32=$A22,Config!$A$32=V$13),Config!$C$32,IF(AND(Config!$B$33=$A22,Config!$A$33=V$13),Config!$C$33,IF(AND(Config!$B$34=$A22,Config!$A$34=V$13),Config!$C$34,IF(AND(Config!$B$35=$A22,Config!$A$35=V$13),Config!$C$35,INDEX(Config!$I$14:$AJ$17,MATCH($C22,Config!$H$14:$H$17,0),MOD(V$10+$D22-1,28)+1))))))))))</f>
        <v>M</v>
      </c>
      <c r="W22" s="18" t="str">
        <f>IF($A22="","",IF(AND(Config!$B$28=$A22,Config!$A$28=W$13),Config!$C$28,IF(AND(Config!$B$29=$A22,Config!$A$29=W$13),Config!$C$29,IF(AND(Config!$B$30=$A22,Config!$A$30=W$13),Config!$C$30,IF(AND(Config!$B$31=$A22,Config!$A$31=W$13),Config!$C$31,IF(AND(Config!$B$32=$A22,Config!$A$32=W$13),Config!$C$32,IF(AND(Config!$B$33=$A22,Config!$A$33=W$13),Config!$C$33,IF(AND(Config!$B$34=$A22,Config!$A$34=W$13),Config!$C$34,IF(AND(Config!$B$35=$A22,Config!$A$35=W$13),Config!$C$35,INDEX(Config!$I$14:$AJ$17,MATCH($C22,Config!$H$14:$H$17,0),MOD(W$10+$D22-1,28)+1))))))))))</f>
        <v>M</v>
      </c>
      <c r="X22" s="18" t="str">
        <f>IF($A22="","",IF(AND(Config!$B$28=$A22,Config!$A$28=X$13),Config!$C$28,IF(AND(Config!$B$29=$A22,Config!$A$29=X$13),Config!$C$29,IF(AND(Config!$B$30=$A22,Config!$A$30=X$13),Config!$C$30,IF(AND(Config!$B$31=$A22,Config!$A$31=X$13),Config!$C$31,IF(AND(Config!$B$32=$A22,Config!$A$32=X$13),Config!$C$32,IF(AND(Config!$B$33=$A22,Config!$A$33=X$13),Config!$C$33,IF(AND(Config!$B$34=$A22,Config!$A$34=X$13),Config!$C$34,IF(AND(Config!$B$35=$A22,Config!$A$35=X$13),Config!$C$35,INDEX(Config!$I$14:$AJ$17,MATCH($C22,Config!$H$14:$H$17,0),MOD(X$10+$D22-1,28)+1))))))))))</f>
        <v>M</v>
      </c>
      <c r="Y22" s="18" t="str">
        <f>IF($A22="","",IF(AND(Config!$B$28=$A22,Config!$A$28=Y$13),Config!$C$28,IF(AND(Config!$B$29=$A22,Config!$A$29=Y$13),Config!$C$29,IF(AND(Config!$B$30=$A22,Config!$A$30=Y$13),Config!$C$30,IF(AND(Config!$B$31=$A22,Config!$A$31=Y$13),Config!$C$31,IF(AND(Config!$B$32=$A22,Config!$A$32=Y$13),Config!$C$32,IF(AND(Config!$B$33=$A22,Config!$A$33=Y$13),Config!$C$33,IF(AND(Config!$B$34=$A22,Config!$A$34=Y$13),Config!$C$34,IF(AND(Config!$B$35=$A22,Config!$A$35=Y$13),Config!$C$35,INDEX(Config!$I$14:$AJ$17,MATCH($C22,Config!$H$14:$H$17,0),MOD(Y$10+$D22-1,28)+1))))))))))</f>
        <v>T</v>
      </c>
      <c r="Z22" s="18" t="str">
        <f>IF($A22="","",IF(AND(Config!$B$28=$A22,Config!$A$28=Z$13),Config!$C$28,IF(AND(Config!$B$29=$A22,Config!$A$29=Z$13),Config!$C$29,IF(AND(Config!$B$30=$A22,Config!$A$30=Z$13),Config!$C$30,IF(AND(Config!$B$31=$A22,Config!$A$31=Z$13),Config!$C$31,IF(AND(Config!$B$32=$A22,Config!$A$32=Z$13),Config!$C$32,IF(AND(Config!$B$33=$A22,Config!$A$33=Z$13),Config!$C$33,IF(AND(Config!$B$34=$A22,Config!$A$34=Z$13),Config!$C$34,IF(AND(Config!$B$35=$A22,Config!$A$35=Z$13),Config!$C$35,INDEX(Config!$I$14:$AJ$17,MATCH($C22,Config!$H$14:$H$17,0),MOD(Z$10+$D22-1,28)+1))))))))))</f>
        <v>T</v>
      </c>
      <c r="AA22" s="18" t="str">
        <f>IF($A22="","",IF(AND(Config!$B$28=$A22,Config!$A$28=AA$13),Config!$C$28,IF(AND(Config!$B$29=$A22,Config!$A$29=AA$13),Config!$C$29,IF(AND(Config!$B$30=$A22,Config!$A$30=AA$13),Config!$C$30,IF(AND(Config!$B$31=$A22,Config!$A$31=AA$13),Config!$C$31,IF(AND(Config!$B$32=$A22,Config!$A$32=AA$13),Config!$C$32,IF(AND(Config!$B$33=$A22,Config!$A$33=AA$13),Config!$C$33,IF(AND(Config!$B$34=$A22,Config!$A$34=AA$13),Config!$C$34,IF(AND(Config!$B$35=$A22,Config!$A$35=AA$13),Config!$C$35,INDEX(Config!$I$14:$AJ$17,MATCH($C22,Config!$H$14:$H$17,0),MOD(AA$10+$D22-1,28)+1))))))))))</f>
        <v>T</v>
      </c>
      <c r="AB22" s="18" t="str">
        <f>IF($A22="","",IF(AND(Config!$B$28=$A22,Config!$A$28=AB$13),Config!$C$28,IF(AND(Config!$B$29=$A22,Config!$A$29=AB$13),Config!$C$29,IF(AND(Config!$B$30=$A22,Config!$A$30=AB$13),Config!$C$30,IF(AND(Config!$B$31=$A22,Config!$A$31=AB$13),Config!$C$31,IF(AND(Config!$B$32=$A22,Config!$A$32=AB$13),Config!$C$32,IF(AND(Config!$B$33=$A22,Config!$A$33=AB$13),Config!$C$33,IF(AND(Config!$B$34=$A22,Config!$A$34=AB$13),Config!$C$34,IF(AND(Config!$B$35=$A22,Config!$A$35=AB$13),Config!$C$35,INDEX(Config!$I$14:$AJ$17,MATCH($C22,Config!$H$14:$H$17,0),MOD(AB$10+$D22-1,28)+1))))))))))</f>
        <v>T</v>
      </c>
      <c r="AC22" s="18" t="str">
        <f>IF($A22="","",IF(AND(Config!$B$28=$A22,Config!$A$28=AC$13),Config!$C$28,IF(AND(Config!$B$29=$A22,Config!$A$29=AC$13),Config!$C$29,IF(AND(Config!$B$30=$A22,Config!$A$30=AC$13),Config!$C$30,IF(AND(Config!$B$31=$A22,Config!$A$31=AC$13),Config!$C$31,IF(AND(Config!$B$32=$A22,Config!$A$32=AC$13),Config!$C$32,IF(AND(Config!$B$33=$A22,Config!$A$33=AC$13),Config!$C$33,IF(AND(Config!$B$34=$A22,Config!$A$34=AC$13),Config!$C$34,IF(AND(Config!$B$35=$A22,Config!$A$35=AC$13),Config!$C$35,INDEX(Config!$I$14:$AJ$17,MATCH($C22,Config!$H$14:$H$17,0),MOD(AC$10+$D22-1,28)+1))))))))))</f>
        <v>T</v>
      </c>
      <c r="AD22" s="18" t="str">
        <f>IF($A22="","",IF(AND(Config!$B$28=$A22,Config!$A$28=AD$13),Config!$C$28,IF(AND(Config!$B$29=$A22,Config!$A$29=AD$13),Config!$C$29,IF(AND(Config!$B$30=$A22,Config!$A$30=AD$13),Config!$C$30,IF(AND(Config!$B$31=$A22,Config!$A$31=AD$13),Config!$C$31,IF(AND(Config!$B$32=$A22,Config!$A$32=AD$13),Config!$C$32,IF(AND(Config!$B$33=$A22,Config!$A$33=AD$13),Config!$C$33,IF(AND(Config!$B$34=$A22,Config!$A$34=AD$13),Config!$C$34,IF(AND(Config!$B$35=$A22,Config!$A$35=AD$13),Config!$C$35,INDEX(Config!$I$14:$AJ$17,MATCH($C22,Config!$H$14:$H$17,0),MOD(AD$10+$D22-1,28)+1))))))))))</f>
        <v>T</v>
      </c>
      <c r="AE22" s="18" t="str">
        <f>IF($A22="","",IF(AND(Config!$B$28=$A22,Config!$A$28=AE$13),Config!$C$28,IF(AND(Config!$B$29=$A22,Config!$A$29=AE$13),Config!$C$29,IF(AND(Config!$B$30=$A22,Config!$A$30=AE$13),Config!$C$30,IF(AND(Config!$B$31=$A22,Config!$A$31=AE$13),Config!$C$31,IF(AND(Config!$B$32=$A22,Config!$A$32=AE$13),Config!$C$32,IF(AND(Config!$B$33=$A22,Config!$A$33=AE$13),Config!$C$33,IF(AND(Config!$B$34=$A22,Config!$A$34=AE$13),Config!$C$34,IF(AND(Config!$B$35=$A22,Config!$A$35=AE$13),Config!$C$35,INDEX(Config!$I$14:$AJ$17,MATCH($C22,Config!$H$14:$H$17,0),MOD(AE$10+$D22-1,28)+1))))))))))</f>
        <v>T</v>
      </c>
      <c r="AF22" s="18" t="str">
        <f>IF($A22="","",IF(AND(Config!$B$28=$A22,Config!$A$28=AF$13),Config!$C$28,IF(AND(Config!$B$29=$A22,Config!$A$29=AF$13),Config!$C$29,IF(AND(Config!$B$30=$A22,Config!$A$30=AF$13),Config!$C$30,IF(AND(Config!$B$31=$A22,Config!$A$31=AF$13),Config!$C$31,IF(AND(Config!$B$32=$A22,Config!$A$32=AF$13),Config!$C$32,IF(AND(Config!$B$33=$A22,Config!$A$33=AF$13),Config!$C$33,IF(AND(Config!$B$34=$A22,Config!$A$34=AF$13),Config!$C$34,IF(AND(Config!$B$35=$A22,Config!$A$35=AF$13),Config!$C$35,INDEX(Config!$I$14:$AJ$17,MATCH($C22,Config!$H$14:$H$17,0),MOD(AF$10+$D22-1,28)+1))))))))))</f>
        <v>N</v>
      </c>
      <c r="AG22" s="18" t="str">
        <f>IF($A22="","",IF(AND(Config!$B$28=$A22,Config!$A$28=AG$13),Config!$C$28,IF(AND(Config!$B$29=$A22,Config!$A$29=AG$13),Config!$C$29,IF(AND(Config!$B$30=$A22,Config!$A$30=AG$13),Config!$C$30,IF(AND(Config!$B$31=$A22,Config!$A$31=AG$13),Config!$C$31,IF(AND(Config!$B$32=$A22,Config!$A$32=AG$13),Config!$C$32,IF(AND(Config!$B$33=$A22,Config!$A$33=AG$13),Config!$C$33,IF(AND(Config!$B$34=$A22,Config!$A$34=AG$13),Config!$C$34,IF(AND(Config!$B$35=$A22,Config!$A$35=AG$13),Config!$C$35,INDEX(Config!$I$14:$AJ$17,MATCH($C22,Config!$H$14:$H$17,0),MOD(AG$10+$D22-1,28)+1))))))))))</f>
        <v>N</v>
      </c>
      <c r="AH22" s="18" t="str">
        <f>IF($A22="","",IF(AND(Config!$B$28=$A22,Config!$A$28=AH$13),Config!$C$28,IF(AND(Config!$B$29=$A22,Config!$A$29=AH$13),Config!$C$29,IF(AND(Config!$B$30=$A22,Config!$A$30=AH$13),Config!$C$30,IF(AND(Config!$B$31=$A22,Config!$A$31=AH$13),Config!$C$31,IF(AND(Config!$B$32=$A22,Config!$A$32=AH$13),Config!$C$32,IF(AND(Config!$B$33=$A22,Config!$A$33=AH$13),Config!$C$33,IF(AND(Config!$B$34=$A22,Config!$A$34=AH$13),Config!$C$34,IF(AND(Config!$B$35=$A22,Config!$A$35=AH$13),Config!$C$35,INDEX(Config!$I$14:$AJ$17,MATCH($C22,Config!$H$14:$H$17,0),MOD(AH$10+$D22-1,28)+1))))))))))</f>
        <v>N</v>
      </c>
      <c r="AI22" s="18" t="str">
        <f>IF($A22="","",IF(AND(Config!$B$28=$A22,Config!$A$28=AI$13),Config!$C$28,IF(AND(Config!$B$29=$A22,Config!$A$29=AI$13),Config!$C$29,IF(AND(Config!$B$30=$A22,Config!$A$30=AI$13),Config!$C$30,IF(AND(Config!$B$31=$A22,Config!$A$31=AI$13),Config!$C$31,IF(AND(Config!$B$32=$A22,Config!$A$32=AI$13),Config!$C$32,IF(AND(Config!$B$33=$A22,Config!$A$33=AI$13),Config!$C$33,IF(AND(Config!$B$34=$A22,Config!$A$34=AI$13),Config!$C$34,IF(AND(Config!$B$35=$A22,Config!$A$35=AI$13),Config!$C$35,INDEX(Config!$I$14:$AJ$17,MATCH($C22,Config!$H$14:$H$17,0),MOD(AI$10+$D22-1,28)+1))))))))))</f>
        <v>N</v>
      </c>
      <c r="AJ22" s="18" t="str">
        <f>IF($A22="","",IF(AND(Config!$B$28=$A22,Config!$A$28=AJ$13),Config!$C$28,IF(AND(Config!$B$29=$A22,Config!$A$29=AJ$13),Config!$C$29,IF(AND(Config!$B$30=$A22,Config!$A$30=AJ$13),Config!$C$30,IF(AND(Config!$B$31=$A22,Config!$A$31=AJ$13),Config!$C$31,IF(AND(Config!$B$32=$A22,Config!$A$32=AJ$13),Config!$C$32,IF(AND(Config!$B$33=$A22,Config!$A$33=AJ$13),Config!$C$33,IF(AND(Config!$B$34=$A22,Config!$A$34=AJ$13),Config!$C$34,IF(AND(Config!$B$35=$A22,Config!$A$35=AJ$13),Config!$C$35,INDEX(Config!$I$14:$AJ$17,MATCH($C22,Config!$H$14:$H$17,0),MOD(AJ$10+$D22-1,28)+1))))))))))</f>
        <v>N</v>
      </c>
      <c r="AK22" s="18" t="str">
        <f>IF($A22="","",IF(AND(Config!$B$28=$A22,Config!$A$28=AK$13),Config!$C$28,IF(AND(Config!$B$29=$A22,Config!$A$29=AK$13),Config!$C$29,IF(AND(Config!$B$30=$A22,Config!$A$30=AK$13),Config!$C$30,IF(AND(Config!$B$31=$A22,Config!$A$31=AK$13),Config!$C$31,IF(AND(Config!$B$32=$A22,Config!$A$32=AK$13),Config!$C$32,IF(AND(Config!$B$33=$A22,Config!$A$33=AK$13),Config!$C$33,IF(AND(Config!$B$34=$A22,Config!$A$34=AK$13),Config!$C$34,IF(AND(Config!$B$35=$A22,Config!$A$35=AK$13),Config!$C$35,INDEX(Config!$I$14:$AJ$17,MATCH($C22,Config!$H$14:$H$17,0),MOD(AK$10+$D22-1,28)+1))))))))))</f>
        <v>N</v>
      </c>
      <c r="AL22" s="18" t="str">
        <f>IF($A22="","",IF(AND(Config!$B$28=$A22,Config!$A$28=AL$13),Config!$C$28,IF(AND(Config!$B$29=$A22,Config!$A$29=AL$13),Config!$C$29,IF(AND(Config!$B$30=$A22,Config!$A$30=AL$13),Config!$C$30,IF(AND(Config!$B$31=$A22,Config!$A$31=AL$13),Config!$C$31,IF(AND(Config!$B$32=$A22,Config!$A$32=AL$13),Config!$C$32,IF(AND(Config!$B$33=$A22,Config!$A$33=AL$13),Config!$C$33,IF(AND(Config!$B$34=$A22,Config!$A$34=AL$13),Config!$C$34,IF(AND(Config!$B$35=$A22,Config!$A$35=AL$13),Config!$C$35,INDEX(Config!$I$14:$AJ$17,MATCH($C22,Config!$H$14:$H$17,0),MOD(AL$10+$D22-1,28)+1))))))))))</f>
        <v>N</v>
      </c>
    </row>
    <row r="23" spans="1:38" x14ac:dyDescent="0.25">
      <c r="A23" s="2" t="str">
        <f>IF(Config!B19="","",Config!B19)</f>
        <v>Hugo Mena</v>
      </c>
      <c r="B23" s="2" t="str">
        <f>IF(A23="","",Config!C19)</f>
        <v>Incidencias</v>
      </c>
      <c r="C23" s="7" t="str">
        <f>IF(A23="","",Config!D19)</f>
        <v>D</v>
      </c>
      <c r="D23" s="7">
        <f>IF(A23="","",Config!E19)</f>
        <v>0</v>
      </c>
      <c r="E23" s="17">
        <f>IF($A23="","",COUNTIF($K23:$AL23,"M")*Config!$L$5+COUNTIF($K23:$AL23,"T")*Config!$L$6+COUNTIF($K23:$AL23,"N")*Config!$L$7+COUNTIF($K23:$AL23,"F")*Config!$L$10)</f>
        <v>168</v>
      </c>
      <c r="F23" s="17">
        <f t="shared" si="1"/>
        <v>7</v>
      </c>
      <c r="G23" s="17">
        <f t="shared" si="2"/>
        <v>7</v>
      </c>
      <c r="H23" s="17">
        <f t="shared" si="3"/>
        <v>7</v>
      </c>
      <c r="I23" s="17">
        <f t="shared" si="4"/>
        <v>7</v>
      </c>
      <c r="J23" s="17">
        <f t="shared" si="5"/>
        <v>6</v>
      </c>
      <c r="K23" s="18" t="str">
        <f>IF($A23="","",IF(AND(Config!$B$28=$A23,Config!$A$28=K$13),Config!$C$28,IF(AND(Config!$B$29=$A23,Config!$A$29=K$13),Config!$C$29,IF(AND(Config!$B$30=$A23,Config!$A$30=K$13),Config!$C$30,IF(AND(Config!$B$31=$A23,Config!$A$31=K$13),Config!$C$31,IF(AND(Config!$B$32=$A23,Config!$A$32=K$13),Config!$C$32,IF(AND(Config!$B$33=$A23,Config!$A$33=K$13),Config!$C$33,IF(AND(Config!$B$34=$A23,Config!$A$34=K$13),Config!$C$34,IF(AND(Config!$B$35=$A23,Config!$A$35=K$13),Config!$C$35,INDEX(Config!$I$14:$AJ$17,MATCH($C23,Config!$H$14:$H$17,0),MOD(K$10+$D23-1,28)+1))))))))))</f>
        <v>L</v>
      </c>
      <c r="L23" s="18" t="str">
        <f>IF($A23="","",IF(AND(Config!$B$28=$A23,Config!$A$28=L$13),Config!$C$28,IF(AND(Config!$B$29=$A23,Config!$A$29=L$13),Config!$C$29,IF(AND(Config!$B$30=$A23,Config!$A$30=L$13),Config!$C$30,IF(AND(Config!$B$31=$A23,Config!$A$31=L$13),Config!$C$31,IF(AND(Config!$B$32=$A23,Config!$A$32=L$13),Config!$C$32,IF(AND(Config!$B$33=$A23,Config!$A$33=L$13),Config!$C$33,IF(AND(Config!$B$34=$A23,Config!$A$34=L$13),Config!$C$34,IF(AND(Config!$B$35=$A23,Config!$A$35=L$13),Config!$C$35,INDEX(Config!$I$14:$AJ$17,MATCH($C23,Config!$H$14:$H$17,0),MOD(L$10+$D23-1,28)+1))))))))))</f>
        <v>L</v>
      </c>
      <c r="M23" s="18" t="str">
        <f>IF($A23="","",IF(AND(Config!$B$28=$A23,Config!$A$28=M$13),Config!$C$28,IF(AND(Config!$B$29=$A23,Config!$A$29=M$13),Config!$C$29,IF(AND(Config!$B$30=$A23,Config!$A$30=M$13),Config!$C$30,IF(AND(Config!$B$31=$A23,Config!$A$31=M$13),Config!$C$31,IF(AND(Config!$B$32=$A23,Config!$A$32=M$13),Config!$C$32,IF(AND(Config!$B$33=$A23,Config!$A$33=M$13),Config!$C$33,IF(AND(Config!$B$34=$A23,Config!$A$34=M$13),Config!$C$34,IF(AND(Config!$B$35=$A23,Config!$A$35=M$13),Config!$C$35,INDEX(Config!$I$14:$AJ$17,MATCH($C23,Config!$H$14:$H$17,0),MOD(M$10+$D23-1,28)+1))))))))))</f>
        <v>L</v>
      </c>
      <c r="N23" s="18" t="str">
        <f>IF($A23="","",IF(AND(Config!$B$28=$A23,Config!$A$28=N$13),Config!$C$28,IF(AND(Config!$B$29=$A23,Config!$A$29=N$13),Config!$C$29,IF(AND(Config!$B$30=$A23,Config!$A$30=N$13),Config!$C$30,IF(AND(Config!$B$31=$A23,Config!$A$31=N$13),Config!$C$31,IF(AND(Config!$B$32=$A23,Config!$A$32=N$13),Config!$C$32,IF(AND(Config!$B$33=$A23,Config!$A$33=N$13),Config!$C$33,IF(AND(Config!$B$34=$A23,Config!$A$34=N$13),Config!$C$34,IF(AND(Config!$B$35=$A23,Config!$A$35=N$13),Config!$C$35,INDEX(Config!$I$14:$AJ$17,MATCH($C23,Config!$H$14:$H$17,0),MOD(N$10+$D23-1,28)+1))))))))))</f>
        <v>L</v>
      </c>
      <c r="O23" s="18" t="str">
        <f>IF($A23="","",IF(AND(Config!$B$28=$A23,Config!$A$28=O$13),Config!$C$28,IF(AND(Config!$B$29=$A23,Config!$A$29=O$13),Config!$C$29,IF(AND(Config!$B$30=$A23,Config!$A$30=O$13),Config!$C$30,IF(AND(Config!$B$31=$A23,Config!$A$31=O$13),Config!$C$31,IF(AND(Config!$B$32=$A23,Config!$A$32=O$13),Config!$C$32,IF(AND(Config!$B$33=$A23,Config!$A$33=O$13),Config!$C$33,IF(AND(Config!$B$34=$A23,Config!$A$34=O$13),Config!$C$34,IF(AND(Config!$B$35=$A23,Config!$A$35=O$13),Config!$C$35,INDEX(Config!$I$14:$AJ$17,MATCH($C23,Config!$H$14:$H$17,0),MOD(O$10+$D23-1,28)+1))))))))))</f>
        <v>L</v>
      </c>
      <c r="P23" s="18" t="str">
        <f>IF($A23="","",IF(AND(Config!$B$28=$A23,Config!$A$28=P$13),Config!$C$28,IF(AND(Config!$B$29=$A23,Config!$A$29=P$13),Config!$C$29,IF(AND(Config!$B$30=$A23,Config!$A$30=P$13),Config!$C$30,IF(AND(Config!$B$31=$A23,Config!$A$31=P$13),Config!$C$31,IF(AND(Config!$B$32=$A23,Config!$A$32=P$13),Config!$C$32,IF(AND(Config!$B$33=$A23,Config!$A$33=P$13),Config!$C$33,IF(AND(Config!$B$34=$A23,Config!$A$34=P$13),Config!$C$34,IF(AND(Config!$B$35=$A23,Config!$A$35=P$13),Config!$C$35,INDEX(Config!$I$14:$AJ$17,MATCH($C23,Config!$H$14:$H$17,0),MOD(P$10+$D23-1,28)+1))))))))))</f>
        <v>L</v>
      </c>
      <c r="Q23" s="18" t="str">
        <f>IF($A23="","",IF(AND(Config!$B$28=$A23,Config!$A$28=Q$13),Config!$C$28,IF(AND(Config!$B$29=$A23,Config!$A$29=Q$13),Config!$C$29,IF(AND(Config!$B$30=$A23,Config!$A$30=Q$13),Config!$C$30,IF(AND(Config!$B$31=$A23,Config!$A$31=Q$13),Config!$C$31,IF(AND(Config!$B$32=$A23,Config!$A$32=Q$13),Config!$C$32,IF(AND(Config!$B$33=$A23,Config!$A$33=Q$13),Config!$C$33,IF(AND(Config!$B$34=$A23,Config!$A$34=Q$13),Config!$C$34,IF(AND(Config!$B$35=$A23,Config!$A$35=Q$13),Config!$C$35,INDEX(Config!$I$14:$AJ$17,MATCH($C23,Config!$H$14:$H$17,0),MOD(Q$10+$D23-1,28)+1))))))))))</f>
        <v>L</v>
      </c>
      <c r="R23" s="18" t="str">
        <f>IF($A23="","",IF(AND(Config!$B$28=$A23,Config!$A$28=R$13),Config!$C$28,IF(AND(Config!$B$29=$A23,Config!$A$29=R$13),Config!$C$29,IF(AND(Config!$B$30=$A23,Config!$A$30=R$13),Config!$C$30,IF(AND(Config!$B$31=$A23,Config!$A$31=R$13),Config!$C$31,IF(AND(Config!$B$32=$A23,Config!$A$32=R$13),Config!$C$32,IF(AND(Config!$B$33=$A23,Config!$A$33=R$13),Config!$C$33,IF(AND(Config!$B$34=$A23,Config!$A$34=R$13),Config!$C$34,IF(AND(Config!$B$35=$A23,Config!$A$35=R$13),Config!$C$35,INDEX(Config!$I$14:$AJ$17,MATCH($C23,Config!$H$14:$H$17,0),MOD(R$10+$D23-1,28)+1))))))))))</f>
        <v>M</v>
      </c>
      <c r="S23" s="18" t="str">
        <f>IF($A23="","",IF(AND(Config!$B$28=$A23,Config!$A$28=S$13),Config!$C$28,IF(AND(Config!$B$29=$A23,Config!$A$29=S$13),Config!$C$29,IF(AND(Config!$B$30=$A23,Config!$A$30=S$13),Config!$C$30,IF(AND(Config!$B$31=$A23,Config!$A$31=S$13),Config!$C$31,IF(AND(Config!$B$32=$A23,Config!$A$32=S$13),Config!$C$32,IF(AND(Config!$B$33=$A23,Config!$A$33=S$13),Config!$C$33,IF(AND(Config!$B$34=$A23,Config!$A$34=S$13),Config!$C$34,IF(AND(Config!$B$35=$A23,Config!$A$35=S$13),Config!$C$35,INDEX(Config!$I$14:$AJ$17,MATCH($C23,Config!$H$14:$H$17,0),MOD(S$10+$D23-1,28)+1))))))))))</f>
        <v>M</v>
      </c>
      <c r="T23" s="18" t="str">
        <f>IF($A23="","",IF(AND(Config!$B$28=$A23,Config!$A$28=T$13),Config!$C$28,IF(AND(Config!$B$29=$A23,Config!$A$29=T$13),Config!$C$29,IF(AND(Config!$B$30=$A23,Config!$A$30=T$13),Config!$C$30,IF(AND(Config!$B$31=$A23,Config!$A$31=T$13),Config!$C$31,IF(AND(Config!$B$32=$A23,Config!$A$32=T$13),Config!$C$32,IF(AND(Config!$B$33=$A23,Config!$A$33=T$13),Config!$C$33,IF(AND(Config!$B$34=$A23,Config!$A$34=T$13),Config!$C$34,IF(AND(Config!$B$35=$A23,Config!$A$35=T$13),Config!$C$35,INDEX(Config!$I$14:$AJ$17,MATCH($C23,Config!$H$14:$H$17,0),MOD(T$10+$D23-1,28)+1))))))))))</f>
        <v>M</v>
      </c>
      <c r="U23" s="18" t="str">
        <f>IF($A23="","",IF(AND(Config!$B$28=$A23,Config!$A$28=U$13),Config!$C$28,IF(AND(Config!$B$29=$A23,Config!$A$29=U$13),Config!$C$29,IF(AND(Config!$B$30=$A23,Config!$A$30=U$13),Config!$C$30,IF(AND(Config!$B$31=$A23,Config!$A$31=U$13),Config!$C$31,IF(AND(Config!$B$32=$A23,Config!$A$32=U$13),Config!$C$32,IF(AND(Config!$B$33=$A23,Config!$A$33=U$13),Config!$C$33,IF(AND(Config!$B$34=$A23,Config!$A$34=U$13),Config!$C$34,IF(AND(Config!$B$35=$A23,Config!$A$35=U$13),Config!$C$35,INDEX(Config!$I$14:$AJ$17,MATCH($C23,Config!$H$14:$H$17,0),MOD(U$10+$D23-1,28)+1))))))))))</f>
        <v>M</v>
      </c>
      <c r="V23" s="18" t="str">
        <f>IF($A23="","",IF(AND(Config!$B$28=$A23,Config!$A$28=V$13),Config!$C$28,IF(AND(Config!$B$29=$A23,Config!$A$29=V$13),Config!$C$29,IF(AND(Config!$B$30=$A23,Config!$A$30=V$13),Config!$C$30,IF(AND(Config!$B$31=$A23,Config!$A$31=V$13),Config!$C$31,IF(AND(Config!$B$32=$A23,Config!$A$32=V$13),Config!$C$32,IF(AND(Config!$B$33=$A23,Config!$A$33=V$13),Config!$C$33,IF(AND(Config!$B$34=$A23,Config!$A$34=V$13),Config!$C$34,IF(AND(Config!$B$35=$A23,Config!$A$35=V$13),Config!$C$35,INDEX(Config!$I$14:$AJ$17,MATCH($C23,Config!$H$14:$H$17,0),MOD(V$10+$D23-1,28)+1))))))))))</f>
        <v>M</v>
      </c>
      <c r="W23" s="18" t="str">
        <f>IF($A23="","",IF(AND(Config!$B$28=$A23,Config!$A$28=W$13),Config!$C$28,IF(AND(Config!$B$29=$A23,Config!$A$29=W$13),Config!$C$29,IF(AND(Config!$B$30=$A23,Config!$A$30=W$13),Config!$C$30,IF(AND(Config!$B$31=$A23,Config!$A$31=W$13),Config!$C$31,IF(AND(Config!$B$32=$A23,Config!$A$32=W$13),Config!$C$32,IF(AND(Config!$B$33=$A23,Config!$A$33=W$13),Config!$C$33,IF(AND(Config!$B$34=$A23,Config!$A$34=W$13),Config!$C$34,IF(AND(Config!$B$35=$A23,Config!$A$35=W$13),Config!$C$35,INDEX(Config!$I$14:$AJ$17,MATCH($C23,Config!$H$14:$H$17,0),MOD(W$10+$D23-1,28)+1))))))))))</f>
        <v>M</v>
      </c>
      <c r="X23" s="18" t="str">
        <f>IF($A23="","",IF(AND(Config!$B$28=$A23,Config!$A$28=X$13),Config!$C$28,IF(AND(Config!$B$29=$A23,Config!$A$29=X$13),Config!$C$29,IF(AND(Config!$B$30=$A23,Config!$A$30=X$13),Config!$C$30,IF(AND(Config!$B$31=$A23,Config!$A$31=X$13),Config!$C$31,IF(AND(Config!$B$32=$A23,Config!$A$32=X$13),Config!$C$32,IF(AND(Config!$B$33=$A23,Config!$A$33=X$13),Config!$C$33,IF(AND(Config!$B$34=$A23,Config!$A$34=X$13),Config!$C$34,IF(AND(Config!$B$35=$A23,Config!$A$35=X$13),Config!$C$35,INDEX(Config!$I$14:$AJ$17,MATCH($C23,Config!$H$14:$H$17,0),MOD(X$10+$D23-1,28)+1))))))))))</f>
        <v>M</v>
      </c>
      <c r="Y23" s="18" t="str">
        <f>IF($A23="","",IF(AND(Config!$B$28=$A23,Config!$A$28=Y$13),Config!$C$28,IF(AND(Config!$B$29=$A23,Config!$A$29=Y$13),Config!$C$29,IF(AND(Config!$B$30=$A23,Config!$A$30=Y$13),Config!$C$30,IF(AND(Config!$B$31=$A23,Config!$A$31=Y$13),Config!$C$31,IF(AND(Config!$B$32=$A23,Config!$A$32=Y$13),Config!$C$32,IF(AND(Config!$B$33=$A23,Config!$A$33=Y$13),Config!$C$33,IF(AND(Config!$B$34=$A23,Config!$A$34=Y$13),Config!$C$34,IF(AND(Config!$B$35=$A23,Config!$A$35=Y$13),Config!$C$35,INDEX(Config!$I$14:$AJ$17,MATCH($C23,Config!$H$14:$H$17,0),MOD(Y$10+$D23-1,28)+1))))))))))</f>
        <v>T</v>
      </c>
      <c r="Z23" s="18" t="str">
        <f>IF($A23="","",IF(AND(Config!$B$28=$A23,Config!$A$28=Z$13),Config!$C$28,IF(AND(Config!$B$29=$A23,Config!$A$29=Z$13),Config!$C$29,IF(AND(Config!$B$30=$A23,Config!$A$30=Z$13),Config!$C$30,IF(AND(Config!$B$31=$A23,Config!$A$31=Z$13),Config!$C$31,IF(AND(Config!$B$32=$A23,Config!$A$32=Z$13),Config!$C$32,IF(AND(Config!$B$33=$A23,Config!$A$33=Z$13),Config!$C$33,IF(AND(Config!$B$34=$A23,Config!$A$34=Z$13),Config!$C$34,IF(AND(Config!$B$35=$A23,Config!$A$35=Z$13),Config!$C$35,INDEX(Config!$I$14:$AJ$17,MATCH($C23,Config!$H$14:$H$17,0),MOD(Z$10+$D23-1,28)+1))))))))))</f>
        <v>T</v>
      </c>
      <c r="AA23" s="18" t="str">
        <f>IF($A23="","",IF(AND(Config!$B$28=$A23,Config!$A$28=AA$13),Config!$C$28,IF(AND(Config!$B$29=$A23,Config!$A$29=AA$13),Config!$C$29,IF(AND(Config!$B$30=$A23,Config!$A$30=AA$13),Config!$C$30,IF(AND(Config!$B$31=$A23,Config!$A$31=AA$13),Config!$C$31,IF(AND(Config!$B$32=$A23,Config!$A$32=AA$13),Config!$C$32,IF(AND(Config!$B$33=$A23,Config!$A$33=AA$13),Config!$C$33,IF(AND(Config!$B$34=$A23,Config!$A$34=AA$13),Config!$C$34,IF(AND(Config!$B$35=$A23,Config!$A$35=AA$13),Config!$C$35,INDEX(Config!$I$14:$AJ$17,MATCH($C23,Config!$H$14:$H$17,0),MOD(AA$10+$D23-1,28)+1))))))))))</f>
        <v>T</v>
      </c>
      <c r="AB23" s="18" t="str">
        <f>IF($A23="","",IF(AND(Config!$B$28=$A23,Config!$A$28=AB$13),Config!$C$28,IF(AND(Config!$B$29=$A23,Config!$A$29=AB$13),Config!$C$29,IF(AND(Config!$B$30=$A23,Config!$A$30=AB$13),Config!$C$30,IF(AND(Config!$B$31=$A23,Config!$A$31=AB$13),Config!$C$31,IF(AND(Config!$B$32=$A23,Config!$A$32=AB$13),Config!$C$32,IF(AND(Config!$B$33=$A23,Config!$A$33=AB$13),Config!$C$33,IF(AND(Config!$B$34=$A23,Config!$A$34=AB$13),Config!$C$34,IF(AND(Config!$B$35=$A23,Config!$A$35=AB$13),Config!$C$35,INDEX(Config!$I$14:$AJ$17,MATCH($C23,Config!$H$14:$H$17,0),MOD(AB$10+$D23-1,28)+1))))))))))</f>
        <v>T</v>
      </c>
      <c r="AC23" s="18" t="str">
        <f>IF($A23="","",IF(AND(Config!$B$28=$A23,Config!$A$28=AC$13),Config!$C$28,IF(AND(Config!$B$29=$A23,Config!$A$29=AC$13),Config!$C$29,IF(AND(Config!$B$30=$A23,Config!$A$30=AC$13),Config!$C$30,IF(AND(Config!$B$31=$A23,Config!$A$31=AC$13),Config!$C$31,IF(AND(Config!$B$32=$A23,Config!$A$32=AC$13),Config!$C$32,IF(AND(Config!$B$33=$A23,Config!$A$33=AC$13),Config!$C$33,IF(AND(Config!$B$34=$A23,Config!$A$34=AC$13),Config!$C$34,IF(AND(Config!$B$35=$A23,Config!$A$35=AC$13),Config!$C$35,INDEX(Config!$I$14:$AJ$17,MATCH($C23,Config!$H$14:$H$17,0),MOD(AC$10+$D23-1,28)+1))))))))))</f>
        <v>T</v>
      </c>
      <c r="AD23" s="18" t="str">
        <f>IF($A23="","",IF(AND(Config!$B$28=$A23,Config!$A$28=AD$13),Config!$C$28,IF(AND(Config!$B$29=$A23,Config!$A$29=AD$13),Config!$C$29,IF(AND(Config!$B$30=$A23,Config!$A$30=AD$13),Config!$C$30,IF(AND(Config!$B$31=$A23,Config!$A$31=AD$13),Config!$C$31,IF(AND(Config!$B$32=$A23,Config!$A$32=AD$13),Config!$C$32,IF(AND(Config!$B$33=$A23,Config!$A$33=AD$13),Config!$C$33,IF(AND(Config!$B$34=$A23,Config!$A$34=AD$13),Config!$C$34,IF(AND(Config!$B$35=$A23,Config!$A$35=AD$13),Config!$C$35,INDEX(Config!$I$14:$AJ$17,MATCH($C23,Config!$H$14:$H$17,0),MOD(AD$10+$D23-1,28)+1))))))))))</f>
        <v>T</v>
      </c>
      <c r="AE23" s="18" t="str">
        <f>IF($A23="","",IF(AND(Config!$B$28=$A23,Config!$A$28=AE$13),Config!$C$28,IF(AND(Config!$B$29=$A23,Config!$A$29=AE$13),Config!$C$29,IF(AND(Config!$B$30=$A23,Config!$A$30=AE$13),Config!$C$30,IF(AND(Config!$B$31=$A23,Config!$A$31=AE$13),Config!$C$31,IF(AND(Config!$B$32=$A23,Config!$A$32=AE$13),Config!$C$32,IF(AND(Config!$B$33=$A23,Config!$A$33=AE$13),Config!$C$33,IF(AND(Config!$B$34=$A23,Config!$A$34=AE$13),Config!$C$34,IF(AND(Config!$B$35=$A23,Config!$A$35=AE$13),Config!$C$35,INDEX(Config!$I$14:$AJ$17,MATCH($C23,Config!$H$14:$H$17,0),MOD(AE$10+$D23-1,28)+1))))))))))</f>
        <v>T</v>
      </c>
      <c r="AF23" s="18" t="str">
        <f>IF($A23="","",IF(AND(Config!$B$28=$A23,Config!$A$28=AF$13),Config!$C$28,IF(AND(Config!$B$29=$A23,Config!$A$29=AF$13),Config!$C$29,IF(AND(Config!$B$30=$A23,Config!$A$30=AF$13),Config!$C$30,IF(AND(Config!$B$31=$A23,Config!$A$31=AF$13),Config!$C$31,IF(AND(Config!$B$32=$A23,Config!$A$32=AF$13),Config!$C$32,IF(AND(Config!$B$33=$A23,Config!$A$33=AF$13),Config!$C$33,IF(AND(Config!$B$34=$A23,Config!$A$34=AF$13),Config!$C$34,IF(AND(Config!$B$35=$A23,Config!$A$35=AF$13),Config!$C$35,INDEX(Config!$I$14:$AJ$17,MATCH($C23,Config!$H$14:$H$17,0),MOD(AF$10+$D23-1,28)+1))))))))))</f>
        <v>N</v>
      </c>
      <c r="AG23" s="18" t="str">
        <f>IF($A23="","",IF(AND(Config!$B$28=$A23,Config!$A$28=AG$13),Config!$C$28,IF(AND(Config!$B$29=$A23,Config!$A$29=AG$13),Config!$C$29,IF(AND(Config!$B$30=$A23,Config!$A$30=AG$13),Config!$C$30,IF(AND(Config!$B$31=$A23,Config!$A$31=AG$13),Config!$C$31,IF(AND(Config!$B$32=$A23,Config!$A$32=AG$13),Config!$C$32,IF(AND(Config!$B$33=$A23,Config!$A$33=AG$13),Config!$C$33,IF(AND(Config!$B$34=$A23,Config!$A$34=AG$13),Config!$C$34,IF(AND(Config!$B$35=$A23,Config!$A$35=AG$13),Config!$C$35,INDEX(Config!$I$14:$AJ$17,MATCH($C23,Config!$H$14:$H$17,0),MOD(AG$10+$D23-1,28)+1))))))))))</f>
        <v>N</v>
      </c>
      <c r="AH23" s="18" t="str">
        <f>IF($A23="","",IF(AND(Config!$B$28=$A23,Config!$A$28=AH$13),Config!$C$28,IF(AND(Config!$B$29=$A23,Config!$A$29=AH$13),Config!$C$29,IF(AND(Config!$B$30=$A23,Config!$A$30=AH$13),Config!$C$30,IF(AND(Config!$B$31=$A23,Config!$A$31=AH$13),Config!$C$31,IF(AND(Config!$B$32=$A23,Config!$A$32=AH$13),Config!$C$32,IF(AND(Config!$B$33=$A23,Config!$A$33=AH$13),Config!$C$33,IF(AND(Config!$B$34=$A23,Config!$A$34=AH$13),Config!$C$34,IF(AND(Config!$B$35=$A23,Config!$A$35=AH$13),Config!$C$35,INDEX(Config!$I$14:$AJ$17,MATCH($C23,Config!$H$14:$H$17,0),MOD(AH$10+$D23-1,28)+1))))))))))</f>
        <v>N</v>
      </c>
      <c r="AI23" s="18" t="str">
        <f>IF($A23="","",IF(AND(Config!$B$28=$A23,Config!$A$28=AI$13),Config!$C$28,IF(AND(Config!$B$29=$A23,Config!$A$29=AI$13),Config!$C$29,IF(AND(Config!$B$30=$A23,Config!$A$30=AI$13),Config!$C$30,IF(AND(Config!$B$31=$A23,Config!$A$31=AI$13),Config!$C$31,IF(AND(Config!$B$32=$A23,Config!$A$32=AI$13),Config!$C$32,IF(AND(Config!$B$33=$A23,Config!$A$33=AI$13),Config!$C$33,IF(AND(Config!$B$34=$A23,Config!$A$34=AI$13),Config!$C$34,IF(AND(Config!$B$35=$A23,Config!$A$35=AI$13),Config!$C$35,INDEX(Config!$I$14:$AJ$17,MATCH($C23,Config!$H$14:$H$17,0),MOD(AI$10+$D23-1,28)+1))))))))))</f>
        <v>N</v>
      </c>
      <c r="AJ23" s="18" t="str">
        <f>IF($A23="","",IF(AND(Config!$B$28=$A23,Config!$A$28=AJ$13),Config!$C$28,IF(AND(Config!$B$29=$A23,Config!$A$29=AJ$13),Config!$C$29,IF(AND(Config!$B$30=$A23,Config!$A$30=AJ$13),Config!$C$30,IF(AND(Config!$B$31=$A23,Config!$A$31=AJ$13),Config!$C$31,IF(AND(Config!$B$32=$A23,Config!$A$32=AJ$13),Config!$C$32,IF(AND(Config!$B$33=$A23,Config!$A$33=AJ$13),Config!$C$33,IF(AND(Config!$B$34=$A23,Config!$A$34=AJ$13),Config!$C$34,IF(AND(Config!$B$35=$A23,Config!$A$35=AJ$13),Config!$C$35,INDEX(Config!$I$14:$AJ$17,MATCH($C23,Config!$H$14:$H$17,0),MOD(AJ$10+$D23-1,28)+1))))))))))</f>
        <v>N</v>
      </c>
      <c r="AK23" s="18" t="str">
        <f>IF($A23="","",IF(AND(Config!$B$28=$A23,Config!$A$28=AK$13),Config!$C$28,IF(AND(Config!$B$29=$A23,Config!$A$29=AK$13),Config!$C$29,IF(AND(Config!$B$30=$A23,Config!$A$30=AK$13),Config!$C$30,IF(AND(Config!$B$31=$A23,Config!$A$31=AK$13),Config!$C$31,IF(AND(Config!$B$32=$A23,Config!$A$32=AK$13),Config!$C$32,IF(AND(Config!$B$33=$A23,Config!$A$33=AK$13),Config!$C$33,IF(AND(Config!$B$34=$A23,Config!$A$34=AK$13),Config!$C$34,IF(AND(Config!$B$35=$A23,Config!$A$35=AK$13),Config!$C$35,INDEX(Config!$I$14:$AJ$17,MATCH($C23,Config!$H$14:$H$17,0),MOD(AK$10+$D23-1,28)+1))))))))))</f>
        <v>N</v>
      </c>
      <c r="AL23" s="18" t="str">
        <f>IF($A23="","",IF(AND(Config!$B$28=$A23,Config!$A$28=AL$13),Config!$C$28,IF(AND(Config!$B$29=$A23,Config!$A$29=AL$13),Config!$C$29,IF(AND(Config!$B$30=$A23,Config!$A$30=AL$13),Config!$C$30,IF(AND(Config!$B$31=$A23,Config!$A$31=AL$13),Config!$C$31,IF(AND(Config!$B$32=$A23,Config!$A$32=AL$13),Config!$C$32,IF(AND(Config!$B$33=$A23,Config!$A$33=AL$13),Config!$C$33,IF(AND(Config!$B$34=$A23,Config!$A$34=AL$13),Config!$C$34,IF(AND(Config!$B$35=$A23,Config!$A$35=AL$13),Config!$C$35,INDEX(Config!$I$14:$AJ$17,MATCH($C23,Config!$H$14:$H$17,0),MOD(AL$10+$D23-1,28)+1))))))))))</f>
        <v>N</v>
      </c>
    </row>
    <row r="24" spans="1:38" x14ac:dyDescent="0.25">
      <c r="A24" s="2" t="str">
        <f>IF(Config!B20="","",Config!B20)</f>
        <v/>
      </c>
      <c r="B24" s="2" t="str">
        <f>IF(A24="","",Config!C20)</f>
        <v/>
      </c>
      <c r="C24" s="7" t="str">
        <f>IF(A24="","",Config!D20)</f>
        <v/>
      </c>
      <c r="D24" s="7" t="str">
        <f>IF(A24="","",Config!E20)</f>
        <v/>
      </c>
      <c r="E24" s="17" t="str">
        <f>IF($A24="","",COUNTIF($K24:$AL24,"M")*Config!$L$5+COUNTIF($K24:$AL24,"T")*Config!$L$6+COUNTIF($K24:$AL24,"N")*Config!$L$7+COUNTIF($K24:$AL24,"F")*Config!$L$10)</f>
        <v/>
      </c>
      <c r="F24" s="17" t="str">
        <f t="shared" si="1"/>
        <v/>
      </c>
      <c r="G24" s="17" t="str">
        <f t="shared" si="2"/>
        <v/>
      </c>
      <c r="H24" s="17" t="str">
        <f t="shared" si="3"/>
        <v/>
      </c>
      <c r="I24" s="17" t="str">
        <f t="shared" si="4"/>
        <v/>
      </c>
      <c r="J24" s="17" t="str">
        <f t="shared" si="5"/>
        <v/>
      </c>
      <c r="K24" s="18"/>
      <c r="L24" s="18" t="str">
        <f>IF($A24="","",IF(AND(Config!$B$28=$A24,Config!$A$28=L$13),Config!$C$28,IF(AND(Config!$B$29=$A24,Config!$A$29=L$13),Config!$C$29,IF(AND(Config!$B$30=$A24,Config!$A$30=L$13),Config!$C$30,IF(AND(Config!$B$31=$A24,Config!$A$31=L$13),Config!$C$31,IF(AND(Config!$B$32=$A24,Config!$A$32=L$13),Config!$C$32,IF(AND(Config!$B$33=$A24,Config!$A$33=L$13),Config!$C$33,IF(AND(Config!$B$34=$A24,Config!$A$34=L$13),Config!$C$34,IF(AND(Config!$B$35=$A24,Config!$A$35=L$13),Config!$C$35,INDEX(Config!$I$14:$AJ$17,MATCH($C24,Config!$H$14:$H$17,0),MOD(L$10+$D24-1,28)+1))))))))))</f>
        <v/>
      </c>
      <c r="M24" s="18" t="str">
        <f>IF($A24="","",IF(AND(Config!$B$28=$A24,Config!$A$28=M$13),Config!$C$28,IF(AND(Config!$B$29=$A24,Config!$A$29=M$13),Config!$C$29,IF(AND(Config!$B$30=$A24,Config!$A$30=M$13),Config!$C$30,IF(AND(Config!$B$31=$A24,Config!$A$31=M$13),Config!$C$31,IF(AND(Config!$B$32=$A24,Config!$A$32=M$13),Config!$C$32,IF(AND(Config!$B$33=$A24,Config!$A$33=M$13),Config!$C$33,IF(AND(Config!$B$34=$A24,Config!$A$34=M$13),Config!$C$34,IF(AND(Config!$B$35=$A24,Config!$A$35=M$13),Config!$C$35,INDEX(Config!$I$14:$AJ$17,MATCH($C24,Config!$H$14:$H$17,0),MOD(M$10+$D24-1,28)+1))))))))))</f>
        <v/>
      </c>
      <c r="N24" s="18" t="str">
        <f>IF($A24="","",IF(AND(Config!$B$28=$A24,Config!$A$28=N$13),Config!$C$28,IF(AND(Config!$B$29=$A24,Config!$A$29=N$13),Config!$C$29,IF(AND(Config!$B$30=$A24,Config!$A$30=N$13),Config!$C$30,IF(AND(Config!$B$31=$A24,Config!$A$31=N$13),Config!$C$31,IF(AND(Config!$B$32=$A24,Config!$A$32=N$13),Config!$C$32,IF(AND(Config!$B$33=$A24,Config!$A$33=N$13),Config!$C$33,IF(AND(Config!$B$34=$A24,Config!$A$34=N$13),Config!$C$34,IF(AND(Config!$B$35=$A24,Config!$A$35=N$13),Config!$C$35,INDEX(Config!$I$14:$AJ$17,MATCH($C24,Config!$H$14:$H$17,0),MOD(N$10+$D24-1,28)+1))))))))))</f>
        <v/>
      </c>
      <c r="O24" s="18" t="str">
        <f>IF($A24="","",IF(AND(Config!$B$28=$A24,Config!$A$28=O$13),Config!$C$28,IF(AND(Config!$B$29=$A24,Config!$A$29=O$13),Config!$C$29,IF(AND(Config!$B$30=$A24,Config!$A$30=O$13),Config!$C$30,IF(AND(Config!$B$31=$A24,Config!$A$31=O$13),Config!$C$31,IF(AND(Config!$B$32=$A24,Config!$A$32=O$13),Config!$C$32,IF(AND(Config!$B$33=$A24,Config!$A$33=O$13),Config!$C$33,IF(AND(Config!$B$34=$A24,Config!$A$34=O$13),Config!$C$34,IF(AND(Config!$B$35=$A24,Config!$A$35=O$13),Config!$C$35,INDEX(Config!$I$14:$AJ$17,MATCH($C24,Config!$H$14:$H$17,0),MOD(O$10+$D24-1,28)+1))))))))))</f>
        <v/>
      </c>
      <c r="P24" s="18" t="str">
        <f>IF($A24="","",IF(AND(Config!$B$28=$A24,Config!$A$28=P$13),Config!$C$28,IF(AND(Config!$B$29=$A24,Config!$A$29=P$13),Config!$C$29,IF(AND(Config!$B$30=$A24,Config!$A$30=P$13),Config!$C$30,IF(AND(Config!$B$31=$A24,Config!$A$31=P$13),Config!$C$31,IF(AND(Config!$B$32=$A24,Config!$A$32=P$13),Config!$C$32,IF(AND(Config!$B$33=$A24,Config!$A$33=P$13),Config!$C$33,IF(AND(Config!$B$34=$A24,Config!$A$34=P$13),Config!$C$34,IF(AND(Config!$B$35=$A24,Config!$A$35=P$13),Config!$C$35,INDEX(Config!$I$14:$AJ$17,MATCH($C24,Config!$H$14:$H$17,0),MOD(P$10+$D24-1,28)+1))))))))))</f>
        <v/>
      </c>
      <c r="Q24" s="18" t="str">
        <f>IF($A24="","",IF(AND(Config!$B$28=$A24,Config!$A$28=Q$13),Config!$C$28,IF(AND(Config!$B$29=$A24,Config!$A$29=Q$13),Config!$C$29,IF(AND(Config!$B$30=$A24,Config!$A$30=Q$13),Config!$C$30,IF(AND(Config!$B$31=$A24,Config!$A$31=Q$13),Config!$C$31,IF(AND(Config!$B$32=$A24,Config!$A$32=Q$13),Config!$C$32,IF(AND(Config!$B$33=$A24,Config!$A$33=Q$13),Config!$C$33,IF(AND(Config!$B$34=$A24,Config!$A$34=Q$13),Config!$C$34,IF(AND(Config!$B$35=$A24,Config!$A$35=Q$13),Config!$C$35,INDEX(Config!$I$14:$AJ$17,MATCH($C24,Config!$H$14:$H$17,0),MOD(Q$10+$D24-1,28)+1))))))))))</f>
        <v/>
      </c>
      <c r="R24" s="18" t="str">
        <f>IF($A24="","",IF(AND(Config!$B$28=$A24,Config!$A$28=R$13),Config!$C$28,IF(AND(Config!$B$29=$A24,Config!$A$29=R$13),Config!$C$29,IF(AND(Config!$B$30=$A24,Config!$A$30=R$13),Config!$C$30,IF(AND(Config!$B$31=$A24,Config!$A$31=R$13),Config!$C$31,IF(AND(Config!$B$32=$A24,Config!$A$32=R$13),Config!$C$32,IF(AND(Config!$B$33=$A24,Config!$A$33=R$13),Config!$C$33,IF(AND(Config!$B$34=$A24,Config!$A$34=R$13),Config!$C$34,IF(AND(Config!$B$35=$A24,Config!$A$35=R$13),Config!$C$35,INDEX(Config!$I$14:$AJ$17,MATCH($C24,Config!$H$14:$H$17,0),MOD(R$10+$D24-1,28)+1))))))))))</f>
        <v/>
      </c>
      <c r="S24" s="18" t="str">
        <f>IF($A24="","",IF(AND(Config!$B$28=$A24,Config!$A$28=S$13),Config!$C$28,IF(AND(Config!$B$29=$A24,Config!$A$29=S$13),Config!$C$29,IF(AND(Config!$B$30=$A24,Config!$A$30=S$13),Config!$C$30,IF(AND(Config!$B$31=$A24,Config!$A$31=S$13),Config!$C$31,IF(AND(Config!$B$32=$A24,Config!$A$32=S$13),Config!$C$32,IF(AND(Config!$B$33=$A24,Config!$A$33=S$13),Config!$C$33,IF(AND(Config!$B$34=$A24,Config!$A$34=S$13),Config!$C$34,IF(AND(Config!$B$35=$A24,Config!$A$35=S$13),Config!$C$35,INDEX(Config!$I$14:$AJ$17,MATCH($C24,Config!$H$14:$H$17,0),MOD(S$10+$D24-1,28)+1))))))))))</f>
        <v/>
      </c>
      <c r="T24" s="18" t="str">
        <f>IF($A24="","",IF(AND(Config!$B$28=$A24,Config!$A$28=T$13),Config!$C$28,IF(AND(Config!$B$29=$A24,Config!$A$29=T$13),Config!$C$29,IF(AND(Config!$B$30=$A24,Config!$A$30=T$13),Config!$C$30,IF(AND(Config!$B$31=$A24,Config!$A$31=T$13),Config!$C$31,IF(AND(Config!$B$32=$A24,Config!$A$32=T$13),Config!$C$32,IF(AND(Config!$B$33=$A24,Config!$A$33=T$13),Config!$C$33,IF(AND(Config!$B$34=$A24,Config!$A$34=T$13),Config!$C$34,IF(AND(Config!$B$35=$A24,Config!$A$35=T$13),Config!$C$35,INDEX(Config!$I$14:$AJ$17,MATCH($C24,Config!$H$14:$H$17,0),MOD(T$10+$D24-1,28)+1))))))))))</f>
        <v/>
      </c>
      <c r="U24" s="18" t="str">
        <f>IF($A24="","",IF(AND(Config!$B$28=$A24,Config!$A$28=U$13),Config!$C$28,IF(AND(Config!$B$29=$A24,Config!$A$29=U$13),Config!$C$29,IF(AND(Config!$B$30=$A24,Config!$A$30=U$13),Config!$C$30,IF(AND(Config!$B$31=$A24,Config!$A$31=U$13),Config!$C$31,IF(AND(Config!$B$32=$A24,Config!$A$32=U$13),Config!$C$32,IF(AND(Config!$B$33=$A24,Config!$A$33=U$13),Config!$C$33,IF(AND(Config!$B$34=$A24,Config!$A$34=U$13),Config!$C$34,IF(AND(Config!$B$35=$A24,Config!$A$35=U$13),Config!$C$35,INDEX(Config!$I$14:$AJ$17,MATCH($C24,Config!$H$14:$H$17,0),MOD(U$10+$D24-1,28)+1))))))))))</f>
        <v/>
      </c>
      <c r="V24" s="18" t="str">
        <f>IF($A24="","",IF(AND(Config!$B$28=$A24,Config!$A$28=V$13),Config!$C$28,IF(AND(Config!$B$29=$A24,Config!$A$29=V$13),Config!$C$29,IF(AND(Config!$B$30=$A24,Config!$A$30=V$13),Config!$C$30,IF(AND(Config!$B$31=$A24,Config!$A$31=V$13),Config!$C$31,IF(AND(Config!$B$32=$A24,Config!$A$32=V$13),Config!$C$32,IF(AND(Config!$B$33=$A24,Config!$A$33=V$13),Config!$C$33,IF(AND(Config!$B$34=$A24,Config!$A$34=V$13),Config!$C$34,IF(AND(Config!$B$35=$A24,Config!$A$35=V$13),Config!$C$35,INDEX(Config!$I$14:$AJ$17,MATCH($C24,Config!$H$14:$H$17,0),MOD(V$10+$D24-1,28)+1))))))))))</f>
        <v/>
      </c>
      <c r="W24" s="18" t="str">
        <f>IF($A24="","",IF(AND(Config!$B$28=$A24,Config!$A$28=W$13),Config!$C$28,IF(AND(Config!$B$29=$A24,Config!$A$29=W$13),Config!$C$29,IF(AND(Config!$B$30=$A24,Config!$A$30=W$13),Config!$C$30,IF(AND(Config!$B$31=$A24,Config!$A$31=W$13),Config!$C$31,IF(AND(Config!$B$32=$A24,Config!$A$32=W$13),Config!$C$32,IF(AND(Config!$B$33=$A24,Config!$A$33=W$13),Config!$C$33,IF(AND(Config!$B$34=$A24,Config!$A$34=W$13),Config!$C$34,IF(AND(Config!$B$35=$A24,Config!$A$35=W$13),Config!$C$35,INDEX(Config!$I$14:$AJ$17,MATCH($C24,Config!$H$14:$H$17,0),MOD(W$10+$D24-1,28)+1))))))))))</f>
        <v/>
      </c>
      <c r="X24" s="18" t="str">
        <f>IF($A24="","",IF(AND(Config!$B$28=$A24,Config!$A$28=X$13),Config!$C$28,IF(AND(Config!$B$29=$A24,Config!$A$29=X$13),Config!$C$29,IF(AND(Config!$B$30=$A24,Config!$A$30=X$13),Config!$C$30,IF(AND(Config!$B$31=$A24,Config!$A$31=X$13),Config!$C$31,IF(AND(Config!$B$32=$A24,Config!$A$32=X$13),Config!$C$32,IF(AND(Config!$B$33=$A24,Config!$A$33=X$13),Config!$C$33,IF(AND(Config!$B$34=$A24,Config!$A$34=X$13),Config!$C$34,IF(AND(Config!$B$35=$A24,Config!$A$35=X$13),Config!$C$35,INDEX(Config!$I$14:$AJ$17,MATCH($C24,Config!$H$14:$H$17,0),MOD(X$10+$D24-1,28)+1))))))))))</f>
        <v/>
      </c>
      <c r="Y24" s="18" t="str">
        <f>IF($A24="","",IF(AND(Config!$B$28=$A24,Config!$A$28=Y$13),Config!$C$28,IF(AND(Config!$B$29=$A24,Config!$A$29=Y$13),Config!$C$29,IF(AND(Config!$B$30=$A24,Config!$A$30=Y$13),Config!$C$30,IF(AND(Config!$B$31=$A24,Config!$A$31=Y$13),Config!$C$31,IF(AND(Config!$B$32=$A24,Config!$A$32=Y$13),Config!$C$32,IF(AND(Config!$B$33=$A24,Config!$A$33=Y$13),Config!$C$33,IF(AND(Config!$B$34=$A24,Config!$A$34=Y$13),Config!$C$34,IF(AND(Config!$B$35=$A24,Config!$A$35=Y$13),Config!$C$35,INDEX(Config!$I$14:$AJ$17,MATCH($C24,Config!$H$14:$H$17,0),MOD(Y$10+$D24-1,28)+1))))))))))</f>
        <v/>
      </c>
      <c r="Z24" s="18" t="str">
        <f>IF($A24="","",IF(AND(Config!$B$28=$A24,Config!$A$28=Z$13),Config!$C$28,IF(AND(Config!$B$29=$A24,Config!$A$29=Z$13),Config!$C$29,IF(AND(Config!$B$30=$A24,Config!$A$30=Z$13),Config!$C$30,IF(AND(Config!$B$31=$A24,Config!$A$31=Z$13),Config!$C$31,IF(AND(Config!$B$32=$A24,Config!$A$32=Z$13),Config!$C$32,IF(AND(Config!$B$33=$A24,Config!$A$33=Z$13),Config!$C$33,IF(AND(Config!$B$34=$A24,Config!$A$34=Z$13),Config!$C$34,IF(AND(Config!$B$35=$A24,Config!$A$35=Z$13),Config!$C$35,INDEX(Config!$I$14:$AJ$17,MATCH($C24,Config!$H$14:$H$17,0),MOD(Z$10+$D24-1,28)+1))))))))))</f>
        <v/>
      </c>
      <c r="AA24" s="18" t="str">
        <f>IF($A24="","",IF(AND(Config!$B$28=$A24,Config!$A$28=AA$13),Config!$C$28,IF(AND(Config!$B$29=$A24,Config!$A$29=AA$13),Config!$C$29,IF(AND(Config!$B$30=$A24,Config!$A$30=AA$13),Config!$C$30,IF(AND(Config!$B$31=$A24,Config!$A$31=AA$13),Config!$C$31,IF(AND(Config!$B$32=$A24,Config!$A$32=AA$13),Config!$C$32,IF(AND(Config!$B$33=$A24,Config!$A$33=AA$13),Config!$C$33,IF(AND(Config!$B$34=$A24,Config!$A$34=AA$13),Config!$C$34,IF(AND(Config!$B$35=$A24,Config!$A$35=AA$13),Config!$C$35,INDEX(Config!$I$14:$AJ$17,MATCH($C24,Config!$H$14:$H$17,0),MOD(AA$10+$D24-1,28)+1))))))))))</f>
        <v/>
      </c>
      <c r="AB24" s="18" t="str">
        <f>IF($A24="","",IF(AND(Config!$B$28=$A24,Config!$A$28=AB$13),Config!$C$28,IF(AND(Config!$B$29=$A24,Config!$A$29=AB$13),Config!$C$29,IF(AND(Config!$B$30=$A24,Config!$A$30=AB$13),Config!$C$30,IF(AND(Config!$B$31=$A24,Config!$A$31=AB$13),Config!$C$31,IF(AND(Config!$B$32=$A24,Config!$A$32=AB$13),Config!$C$32,IF(AND(Config!$B$33=$A24,Config!$A$33=AB$13),Config!$C$33,IF(AND(Config!$B$34=$A24,Config!$A$34=AB$13),Config!$C$34,IF(AND(Config!$B$35=$A24,Config!$A$35=AB$13),Config!$C$35,INDEX(Config!$I$14:$AJ$17,MATCH($C24,Config!$H$14:$H$17,0),MOD(AB$10+$D24-1,28)+1))))))))))</f>
        <v/>
      </c>
      <c r="AC24" s="18" t="str">
        <f>IF($A24="","",IF(AND(Config!$B$28=$A24,Config!$A$28=AC$13),Config!$C$28,IF(AND(Config!$B$29=$A24,Config!$A$29=AC$13),Config!$C$29,IF(AND(Config!$B$30=$A24,Config!$A$30=AC$13),Config!$C$30,IF(AND(Config!$B$31=$A24,Config!$A$31=AC$13),Config!$C$31,IF(AND(Config!$B$32=$A24,Config!$A$32=AC$13),Config!$C$32,IF(AND(Config!$B$33=$A24,Config!$A$33=AC$13),Config!$C$33,IF(AND(Config!$B$34=$A24,Config!$A$34=AC$13),Config!$C$34,IF(AND(Config!$B$35=$A24,Config!$A$35=AC$13),Config!$C$35,INDEX(Config!$I$14:$AJ$17,MATCH($C24,Config!$H$14:$H$17,0),MOD(AC$10+$D24-1,28)+1))))))))))</f>
        <v/>
      </c>
      <c r="AD24" s="18" t="str">
        <f>IF($A24="","",IF(AND(Config!$B$28=$A24,Config!$A$28=AD$13),Config!$C$28,IF(AND(Config!$B$29=$A24,Config!$A$29=AD$13),Config!$C$29,IF(AND(Config!$B$30=$A24,Config!$A$30=AD$13),Config!$C$30,IF(AND(Config!$B$31=$A24,Config!$A$31=AD$13),Config!$C$31,IF(AND(Config!$B$32=$A24,Config!$A$32=AD$13),Config!$C$32,IF(AND(Config!$B$33=$A24,Config!$A$33=AD$13),Config!$C$33,IF(AND(Config!$B$34=$A24,Config!$A$34=AD$13),Config!$C$34,IF(AND(Config!$B$35=$A24,Config!$A$35=AD$13),Config!$C$35,INDEX(Config!$I$14:$AJ$17,MATCH($C24,Config!$H$14:$H$17,0),MOD(AD$10+$D24-1,28)+1))))))))))</f>
        <v/>
      </c>
      <c r="AE24" s="18" t="str">
        <f>IF($A24="","",IF(AND(Config!$B$28=$A24,Config!$A$28=AE$13),Config!$C$28,IF(AND(Config!$B$29=$A24,Config!$A$29=AE$13),Config!$C$29,IF(AND(Config!$B$30=$A24,Config!$A$30=AE$13),Config!$C$30,IF(AND(Config!$B$31=$A24,Config!$A$31=AE$13),Config!$C$31,IF(AND(Config!$B$32=$A24,Config!$A$32=AE$13),Config!$C$32,IF(AND(Config!$B$33=$A24,Config!$A$33=AE$13),Config!$C$33,IF(AND(Config!$B$34=$A24,Config!$A$34=AE$13),Config!$C$34,IF(AND(Config!$B$35=$A24,Config!$A$35=AE$13),Config!$C$35,INDEX(Config!$I$14:$AJ$17,MATCH($C24,Config!$H$14:$H$17,0),MOD(AE$10+$D24-1,28)+1))))))))))</f>
        <v/>
      </c>
      <c r="AF24" s="18" t="str">
        <f>IF($A24="","",IF(AND(Config!$B$28=$A24,Config!$A$28=AF$13),Config!$C$28,IF(AND(Config!$B$29=$A24,Config!$A$29=AF$13),Config!$C$29,IF(AND(Config!$B$30=$A24,Config!$A$30=AF$13),Config!$C$30,IF(AND(Config!$B$31=$A24,Config!$A$31=AF$13),Config!$C$31,IF(AND(Config!$B$32=$A24,Config!$A$32=AF$13),Config!$C$32,IF(AND(Config!$B$33=$A24,Config!$A$33=AF$13),Config!$C$33,IF(AND(Config!$B$34=$A24,Config!$A$34=AF$13),Config!$C$34,IF(AND(Config!$B$35=$A24,Config!$A$35=AF$13),Config!$C$35,INDEX(Config!$I$14:$AJ$17,MATCH($C24,Config!$H$14:$H$17,0),MOD(AF$10+$D24-1,28)+1))))))))))</f>
        <v/>
      </c>
      <c r="AG24" s="18" t="str">
        <f>IF($A24="","",IF(AND(Config!$B$28=$A24,Config!$A$28=AG$13),Config!$C$28,IF(AND(Config!$B$29=$A24,Config!$A$29=AG$13),Config!$C$29,IF(AND(Config!$B$30=$A24,Config!$A$30=AG$13),Config!$C$30,IF(AND(Config!$B$31=$A24,Config!$A$31=AG$13),Config!$C$31,IF(AND(Config!$B$32=$A24,Config!$A$32=AG$13),Config!$C$32,IF(AND(Config!$B$33=$A24,Config!$A$33=AG$13),Config!$C$33,IF(AND(Config!$B$34=$A24,Config!$A$34=AG$13),Config!$C$34,IF(AND(Config!$B$35=$A24,Config!$A$35=AG$13),Config!$C$35,INDEX(Config!$I$14:$AJ$17,MATCH($C24,Config!$H$14:$H$17,0),MOD(AG$10+$D24-1,28)+1))))))))))</f>
        <v/>
      </c>
      <c r="AH24" s="18" t="str">
        <f>IF($A24="","",IF(AND(Config!$B$28=$A24,Config!$A$28=AH$13),Config!$C$28,IF(AND(Config!$B$29=$A24,Config!$A$29=AH$13),Config!$C$29,IF(AND(Config!$B$30=$A24,Config!$A$30=AH$13),Config!$C$30,IF(AND(Config!$B$31=$A24,Config!$A$31=AH$13),Config!$C$31,IF(AND(Config!$B$32=$A24,Config!$A$32=AH$13),Config!$C$32,IF(AND(Config!$B$33=$A24,Config!$A$33=AH$13),Config!$C$33,IF(AND(Config!$B$34=$A24,Config!$A$34=AH$13),Config!$C$34,IF(AND(Config!$B$35=$A24,Config!$A$35=AH$13),Config!$C$35,INDEX(Config!$I$14:$AJ$17,MATCH($C24,Config!$H$14:$H$17,0),MOD(AH$10+$D24-1,28)+1))))))))))</f>
        <v/>
      </c>
      <c r="AI24" s="18" t="str">
        <f>IF($A24="","",IF(AND(Config!$B$28=$A24,Config!$A$28=AI$13),Config!$C$28,IF(AND(Config!$B$29=$A24,Config!$A$29=AI$13),Config!$C$29,IF(AND(Config!$B$30=$A24,Config!$A$30=AI$13),Config!$C$30,IF(AND(Config!$B$31=$A24,Config!$A$31=AI$13),Config!$C$31,IF(AND(Config!$B$32=$A24,Config!$A$32=AI$13),Config!$C$32,IF(AND(Config!$B$33=$A24,Config!$A$33=AI$13),Config!$C$33,IF(AND(Config!$B$34=$A24,Config!$A$34=AI$13),Config!$C$34,IF(AND(Config!$B$35=$A24,Config!$A$35=AI$13),Config!$C$35,INDEX(Config!$I$14:$AJ$17,MATCH($C24,Config!$H$14:$H$17,0),MOD(AI$10+$D24-1,28)+1))))))))))</f>
        <v/>
      </c>
      <c r="AJ24" s="18" t="str">
        <f>IF($A24="","",IF(AND(Config!$B$28=$A24,Config!$A$28=AJ$13),Config!$C$28,IF(AND(Config!$B$29=$A24,Config!$A$29=AJ$13),Config!$C$29,IF(AND(Config!$B$30=$A24,Config!$A$30=AJ$13),Config!$C$30,IF(AND(Config!$B$31=$A24,Config!$A$31=AJ$13),Config!$C$31,IF(AND(Config!$B$32=$A24,Config!$A$32=AJ$13),Config!$C$32,IF(AND(Config!$B$33=$A24,Config!$A$33=AJ$13),Config!$C$33,IF(AND(Config!$B$34=$A24,Config!$A$34=AJ$13),Config!$C$34,IF(AND(Config!$B$35=$A24,Config!$A$35=AJ$13),Config!$C$35,INDEX(Config!$I$14:$AJ$17,MATCH($C24,Config!$H$14:$H$17,0),MOD(AJ$10+$D24-1,28)+1))))))))))</f>
        <v/>
      </c>
      <c r="AK24" s="18" t="str">
        <f>IF($A24="","",IF(AND(Config!$B$28=$A24,Config!$A$28=AK$13),Config!$C$28,IF(AND(Config!$B$29=$A24,Config!$A$29=AK$13),Config!$C$29,IF(AND(Config!$B$30=$A24,Config!$A$30=AK$13),Config!$C$30,IF(AND(Config!$B$31=$A24,Config!$A$31=AK$13),Config!$C$31,IF(AND(Config!$B$32=$A24,Config!$A$32=AK$13),Config!$C$32,IF(AND(Config!$B$33=$A24,Config!$A$33=AK$13),Config!$C$33,IF(AND(Config!$B$34=$A24,Config!$A$34=AK$13),Config!$C$34,IF(AND(Config!$B$35=$A24,Config!$A$35=AK$13),Config!$C$35,INDEX(Config!$I$14:$AJ$17,MATCH($C24,Config!$H$14:$H$17,0),MOD(AK$10+$D24-1,28)+1))))))))))</f>
        <v/>
      </c>
      <c r="AL24" s="18" t="str">
        <f>IF($A24="","",IF(AND(Config!$B$28=$A24,Config!$A$28=AL$13),Config!$C$28,IF(AND(Config!$B$29=$A24,Config!$A$29=AL$13),Config!$C$29,IF(AND(Config!$B$30=$A24,Config!$A$30=AL$13),Config!$C$30,IF(AND(Config!$B$31=$A24,Config!$A$31=AL$13),Config!$C$31,IF(AND(Config!$B$32=$A24,Config!$A$32=AL$13),Config!$C$32,IF(AND(Config!$B$33=$A24,Config!$A$33=AL$13),Config!$C$33,IF(AND(Config!$B$34=$A24,Config!$A$34=AL$13),Config!$C$34,IF(AND(Config!$B$35=$A24,Config!$A$35=AL$13),Config!$C$35,INDEX(Config!$I$14:$AJ$17,MATCH($C24,Config!$H$14:$H$17,0),MOD(AL$10+$D24-1,28)+1))))))))))</f>
        <v/>
      </c>
    </row>
    <row r="25" spans="1:38" x14ac:dyDescent="0.25">
      <c r="A25" s="2" t="str">
        <f>IF(Config!B21="","",Config!B21)</f>
        <v/>
      </c>
      <c r="B25" s="2" t="str">
        <f>IF(A25="","",Config!C21)</f>
        <v/>
      </c>
      <c r="C25" s="7" t="str">
        <f>IF(A25="","",Config!D21)</f>
        <v/>
      </c>
      <c r="D25" s="7" t="str">
        <f>IF(A25="","",Config!E21)</f>
        <v/>
      </c>
      <c r="E25" s="17" t="str">
        <f>IF($A25="","",COUNTIF($K25:$AL25,"M")*Config!$L$5+COUNTIF($K25:$AL25,"T")*Config!$L$6+COUNTIF($K25:$AL25,"N")*Config!$L$7+COUNTIF($K25:$AL25,"F")*Config!$L$10)</f>
        <v/>
      </c>
      <c r="F25" s="17" t="str">
        <f t="shared" si="1"/>
        <v/>
      </c>
      <c r="G25" s="17" t="str">
        <f t="shared" si="2"/>
        <v/>
      </c>
      <c r="H25" s="17" t="str">
        <f t="shared" si="3"/>
        <v/>
      </c>
      <c r="I25" s="17" t="str">
        <f t="shared" si="4"/>
        <v/>
      </c>
      <c r="J25" s="17" t="str">
        <f t="shared" si="5"/>
        <v/>
      </c>
      <c r="K25" s="18" t="str">
        <f>IF($A25="","",IF(AND(Config!$B$28=$A25,Config!$A$28=K$13),Config!$C$28,IF(AND(Config!$B$29=$A25,Config!$A$29=K$13),Config!$C$29,IF(AND(Config!$B$30=$A25,Config!$A$30=K$13),Config!$C$30,IF(AND(Config!$B$31=$A25,Config!$A$31=K$13),Config!$C$31,IF(AND(Config!$B$32=$A25,Config!$A$32=K$13),Config!$C$32,IF(AND(Config!$B$33=$A25,Config!$A$33=K$13),Config!$C$33,IF(AND(Config!$B$34=$A25,Config!$A$34=K$13),Config!$C$34,IF(AND(Config!$B$35=$A25,Config!$A$35=K$13),Config!$C$35,INDEX(Config!$I$14:$AJ$17,MATCH($C25,Config!$H$14:$H$17,0),MOD(K$10+$D25-1,28)+1))))))))))</f>
        <v/>
      </c>
      <c r="L25" s="18" t="str">
        <f>IF($A25="","",IF(AND(Config!$B$28=$A25,Config!$A$28=L$13),Config!$C$28,IF(AND(Config!$B$29=$A25,Config!$A$29=L$13),Config!$C$29,IF(AND(Config!$B$30=$A25,Config!$A$30=L$13),Config!$C$30,IF(AND(Config!$B$31=$A25,Config!$A$31=L$13),Config!$C$31,IF(AND(Config!$B$32=$A25,Config!$A$32=L$13),Config!$C$32,IF(AND(Config!$B$33=$A25,Config!$A$33=L$13),Config!$C$33,IF(AND(Config!$B$34=$A25,Config!$A$34=L$13),Config!$C$34,IF(AND(Config!$B$35=$A25,Config!$A$35=L$13),Config!$C$35,INDEX(Config!$I$14:$AJ$17,MATCH($C25,Config!$H$14:$H$17,0),MOD(L$10+$D25-1,28)+1))))))))))</f>
        <v/>
      </c>
      <c r="M25" s="18" t="str">
        <f>IF($A25="","",IF(AND(Config!$B$28=$A25,Config!$A$28=M$13),Config!$C$28,IF(AND(Config!$B$29=$A25,Config!$A$29=M$13),Config!$C$29,IF(AND(Config!$B$30=$A25,Config!$A$30=M$13),Config!$C$30,IF(AND(Config!$B$31=$A25,Config!$A$31=M$13),Config!$C$31,IF(AND(Config!$B$32=$A25,Config!$A$32=M$13),Config!$C$32,IF(AND(Config!$B$33=$A25,Config!$A$33=M$13),Config!$C$33,IF(AND(Config!$B$34=$A25,Config!$A$34=M$13),Config!$C$34,IF(AND(Config!$B$35=$A25,Config!$A$35=M$13),Config!$C$35,INDEX(Config!$I$14:$AJ$17,MATCH($C25,Config!$H$14:$H$17,0),MOD(M$10+$D25-1,28)+1))))))))))</f>
        <v/>
      </c>
      <c r="N25" s="18" t="str">
        <f>IF($A25="","",IF(AND(Config!$B$28=$A25,Config!$A$28=N$13),Config!$C$28,IF(AND(Config!$B$29=$A25,Config!$A$29=N$13),Config!$C$29,IF(AND(Config!$B$30=$A25,Config!$A$30=N$13),Config!$C$30,IF(AND(Config!$B$31=$A25,Config!$A$31=N$13),Config!$C$31,IF(AND(Config!$B$32=$A25,Config!$A$32=N$13),Config!$C$32,IF(AND(Config!$B$33=$A25,Config!$A$33=N$13),Config!$C$33,IF(AND(Config!$B$34=$A25,Config!$A$34=N$13),Config!$C$34,IF(AND(Config!$B$35=$A25,Config!$A$35=N$13),Config!$C$35,INDEX(Config!$I$14:$AJ$17,MATCH($C25,Config!$H$14:$H$17,0),MOD(N$10+$D25-1,28)+1))))))))))</f>
        <v/>
      </c>
      <c r="O25" s="18" t="str">
        <f>IF($A25="","",IF(AND(Config!$B$28=$A25,Config!$A$28=O$13),Config!$C$28,IF(AND(Config!$B$29=$A25,Config!$A$29=O$13),Config!$C$29,IF(AND(Config!$B$30=$A25,Config!$A$30=O$13),Config!$C$30,IF(AND(Config!$B$31=$A25,Config!$A$31=O$13),Config!$C$31,IF(AND(Config!$B$32=$A25,Config!$A$32=O$13),Config!$C$32,IF(AND(Config!$B$33=$A25,Config!$A$33=O$13),Config!$C$33,IF(AND(Config!$B$34=$A25,Config!$A$34=O$13),Config!$C$34,IF(AND(Config!$B$35=$A25,Config!$A$35=O$13),Config!$C$35,INDEX(Config!$I$14:$AJ$17,MATCH($C25,Config!$H$14:$H$17,0),MOD(O$10+$D25-1,28)+1))))))))))</f>
        <v/>
      </c>
      <c r="P25" s="18" t="str">
        <f>IF($A25="","",IF(AND(Config!$B$28=$A25,Config!$A$28=P$13),Config!$C$28,IF(AND(Config!$B$29=$A25,Config!$A$29=P$13),Config!$C$29,IF(AND(Config!$B$30=$A25,Config!$A$30=P$13),Config!$C$30,IF(AND(Config!$B$31=$A25,Config!$A$31=P$13),Config!$C$31,IF(AND(Config!$B$32=$A25,Config!$A$32=P$13),Config!$C$32,IF(AND(Config!$B$33=$A25,Config!$A$33=P$13),Config!$C$33,IF(AND(Config!$B$34=$A25,Config!$A$34=P$13),Config!$C$34,IF(AND(Config!$B$35=$A25,Config!$A$35=P$13),Config!$C$35,INDEX(Config!$I$14:$AJ$17,MATCH($C25,Config!$H$14:$H$17,0),MOD(P$10+$D25-1,28)+1))))))))))</f>
        <v/>
      </c>
      <c r="Q25" s="18" t="str">
        <f>IF($A25="","",IF(AND(Config!$B$28=$A25,Config!$A$28=Q$13),Config!$C$28,IF(AND(Config!$B$29=$A25,Config!$A$29=Q$13),Config!$C$29,IF(AND(Config!$B$30=$A25,Config!$A$30=Q$13),Config!$C$30,IF(AND(Config!$B$31=$A25,Config!$A$31=Q$13),Config!$C$31,IF(AND(Config!$B$32=$A25,Config!$A$32=Q$13),Config!$C$32,IF(AND(Config!$B$33=$A25,Config!$A$33=Q$13),Config!$C$33,IF(AND(Config!$B$34=$A25,Config!$A$34=Q$13),Config!$C$34,IF(AND(Config!$B$35=$A25,Config!$A$35=Q$13),Config!$C$35,INDEX(Config!$I$14:$AJ$17,MATCH($C25,Config!$H$14:$H$17,0),MOD(Q$10+$D25-1,28)+1))))))))))</f>
        <v/>
      </c>
      <c r="R25" s="18" t="str">
        <f>IF($A25="","",IF(AND(Config!$B$28=$A25,Config!$A$28=R$13),Config!$C$28,IF(AND(Config!$B$29=$A25,Config!$A$29=R$13),Config!$C$29,IF(AND(Config!$B$30=$A25,Config!$A$30=R$13),Config!$C$30,IF(AND(Config!$B$31=$A25,Config!$A$31=R$13),Config!$C$31,IF(AND(Config!$B$32=$A25,Config!$A$32=R$13),Config!$C$32,IF(AND(Config!$B$33=$A25,Config!$A$33=R$13),Config!$C$33,IF(AND(Config!$B$34=$A25,Config!$A$34=R$13),Config!$C$34,IF(AND(Config!$B$35=$A25,Config!$A$35=R$13),Config!$C$35,INDEX(Config!$I$14:$AJ$17,MATCH($C25,Config!$H$14:$H$17,0),MOD(R$10+$D25-1,28)+1))))))))))</f>
        <v/>
      </c>
      <c r="S25" s="18" t="str">
        <f>IF($A25="","",IF(AND(Config!$B$28=$A25,Config!$A$28=S$13),Config!$C$28,IF(AND(Config!$B$29=$A25,Config!$A$29=S$13),Config!$C$29,IF(AND(Config!$B$30=$A25,Config!$A$30=S$13),Config!$C$30,IF(AND(Config!$B$31=$A25,Config!$A$31=S$13),Config!$C$31,IF(AND(Config!$B$32=$A25,Config!$A$32=S$13),Config!$C$32,IF(AND(Config!$B$33=$A25,Config!$A$33=S$13),Config!$C$33,IF(AND(Config!$B$34=$A25,Config!$A$34=S$13),Config!$C$34,IF(AND(Config!$B$35=$A25,Config!$A$35=S$13),Config!$C$35,INDEX(Config!$I$14:$AJ$17,MATCH($C25,Config!$H$14:$H$17,0),MOD(S$10+$D25-1,28)+1))))))))))</f>
        <v/>
      </c>
      <c r="T25" s="18" t="str">
        <f>IF($A25="","",IF(AND(Config!$B$28=$A25,Config!$A$28=T$13),Config!$C$28,IF(AND(Config!$B$29=$A25,Config!$A$29=T$13),Config!$C$29,IF(AND(Config!$B$30=$A25,Config!$A$30=T$13),Config!$C$30,IF(AND(Config!$B$31=$A25,Config!$A$31=T$13),Config!$C$31,IF(AND(Config!$B$32=$A25,Config!$A$32=T$13),Config!$C$32,IF(AND(Config!$B$33=$A25,Config!$A$33=T$13),Config!$C$33,IF(AND(Config!$B$34=$A25,Config!$A$34=T$13),Config!$C$34,IF(AND(Config!$B$35=$A25,Config!$A$35=T$13),Config!$C$35,INDEX(Config!$I$14:$AJ$17,MATCH($C25,Config!$H$14:$H$17,0),MOD(T$10+$D25-1,28)+1))))))))))</f>
        <v/>
      </c>
      <c r="U25" s="18" t="str">
        <f>IF($A25="","",IF(AND(Config!$B$28=$A25,Config!$A$28=U$13),Config!$C$28,IF(AND(Config!$B$29=$A25,Config!$A$29=U$13),Config!$C$29,IF(AND(Config!$B$30=$A25,Config!$A$30=U$13),Config!$C$30,IF(AND(Config!$B$31=$A25,Config!$A$31=U$13),Config!$C$31,IF(AND(Config!$B$32=$A25,Config!$A$32=U$13),Config!$C$32,IF(AND(Config!$B$33=$A25,Config!$A$33=U$13),Config!$C$33,IF(AND(Config!$B$34=$A25,Config!$A$34=U$13),Config!$C$34,IF(AND(Config!$B$35=$A25,Config!$A$35=U$13),Config!$C$35,INDEX(Config!$I$14:$AJ$17,MATCH($C25,Config!$H$14:$H$17,0),MOD(U$10+$D25-1,28)+1))))))))))</f>
        <v/>
      </c>
      <c r="V25" s="18" t="str">
        <f>IF($A25="","",IF(AND(Config!$B$28=$A25,Config!$A$28=V$13),Config!$C$28,IF(AND(Config!$B$29=$A25,Config!$A$29=V$13),Config!$C$29,IF(AND(Config!$B$30=$A25,Config!$A$30=V$13),Config!$C$30,IF(AND(Config!$B$31=$A25,Config!$A$31=V$13),Config!$C$31,IF(AND(Config!$B$32=$A25,Config!$A$32=V$13),Config!$C$32,IF(AND(Config!$B$33=$A25,Config!$A$33=V$13),Config!$C$33,IF(AND(Config!$B$34=$A25,Config!$A$34=V$13),Config!$C$34,IF(AND(Config!$B$35=$A25,Config!$A$35=V$13),Config!$C$35,INDEX(Config!$I$14:$AJ$17,MATCH($C25,Config!$H$14:$H$17,0),MOD(V$10+$D25-1,28)+1))))))))))</f>
        <v/>
      </c>
      <c r="W25" s="18" t="str">
        <f>IF($A25="","",IF(AND(Config!$B$28=$A25,Config!$A$28=W$13),Config!$C$28,IF(AND(Config!$B$29=$A25,Config!$A$29=W$13),Config!$C$29,IF(AND(Config!$B$30=$A25,Config!$A$30=W$13),Config!$C$30,IF(AND(Config!$B$31=$A25,Config!$A$31=W$13),Config!$C$31,IF(AND(Config!$B$32=$A25,Config!$A$32=W$13),Config!$C$32,IF(AND(Config!$B$33=$A25,Config!$A$33=W$13),Config!$C$33,IF(AND(Config!$B$34=$A25,Config!$A$34=W$13),Config!$C$34,IF(AND(Config!$B$35=$A25,Config!$A$35=W$13),Config!$C$35,INDEX(Config!$I$14:$AJ$17,MATCH($C25,Config!$H$14:$H$17,0),MOD(W$10+$D25-1,28)+1))))))))))</f>
        <v/>
      </c>
      <c r="X25" s="18" t="str">
        <f>IF($A25="","",IF(AND(Config!$B$28=$A25,Config!$A$28=X$13),Config!$C$28,IF(AND(Config!$B$29=$A25,Config!$A$29=X$13),Config!$C$29,IF(AND(Config!$B$30=$A25,Config!$A$30=X$13),Config!$C$30,IF(AND(Config!$B$31=$A25,Config!$A$31=X$13),Config!$C$31,IF(AND(Config!$B$32=$A25,Config!$A$32=X$13),Config!$C$32,IF(AND(Config!$B$33=$A25,Config!$A$33=X$13),Config!$C$33,IF(AND(Config!$B$34=$A25,Config!$A$34=X$13),Config!$C$34,IF(AND(Config!$B$35=$A25,Config!$A$35=X$13),Config!$C$35,INDEX(Config!$I$14:$AJ$17,MATCH($C25,Config!$H$14:$H$17,0),MOD(X$10+$D25-1,28)+1))))))))))</f>
        <v/>
      </c>
      <c r="Y25" s="18" t="str">
        <f>IF($A25="","",IF(AND(Config!$B$28=$A25,Config!$A$28=Y$13),Config!$C$28,IF(AND(Config!$B$29=$A25,Config!$A$29=Y$13),Config!$C$29,IF(AND(Config!$B$30=$A25,Config!$A$30=Y$13),Config!$C$30,IF(AND(Config!$B$31=$A25,Config!$A$31=Y$13),Config!$C$31,IF(AND(Config!$B$32=$A25,Config!$A$32=Y$13),Config!$C$32,IF(AND(Config!$B$33=$A25,Config!$A$33=Y$13),Config!$C$33,IF(AND(Config!$B$34=$A25,Config!$A$34=Y$13),Config!$C$34,IF(AND(Config!$B$35=$A25,Config!$A$35=Y$13),Config!$C$35,INDEX(Config!$I$14:$AJ$17,MATCH($C25,Config!$H$14:$H$17,0),MOD(Y$10+$D25-1,28)+1))))))))))</f>
        <v/>
      </c>
      <c r="Z25" s="18" t="str">
        <f>IF($A25="","",IF(AND(Config!$B$28=$A25,Config!$A$28=Z$13),Config!$C$28,IF(AND(Config!$B$29=$A25,Config!$A$29=Z$13),Config!$C$29,IF(AND(Config!$B$30=$A25,Config!$A$30=Z$13),Config!$C$30,IF(AND(Config!$B$31=$A25,Config!$A$31=Z$13),Config!$C$31,IF(AND(Config!$B$32=$A25,Config!$A$32=Z$13),Config!$C$32,IF(AND(Config!$B$33=$A25,Config!$A$33=Z$13),Config!$C$33,IF(AND(Config!$B$34=$A25,Config!$A$34=Z$13),Config!$C$34,IF(AND(Config!$B$35=$A25,Config!$A$35=Z$13),Config!$C$35,INDEX(Config!$I$14:$AJ$17,MATCH($C25,Config!$H$14:$H$17,0),MOD(Z$10+$D25-1,28)+1))))))))))</f>
        <v/>
      </c>
      <c r="AA25" s="18" t="str">
        <f>IF($A25="","",IF(AND(Config!$B$28=$A25,Config!$A$28=AA$13),Config!$C$28,IF(AND(Config!$B$29=$A25,Config!$A$29=AA$13),Config!$C$29,IF(AND(Config!$B$30=$A25,Config!$A$30=AA$13),Config!$C$30,IF(AND(Config!$B$31=$A25,Config!$A$31=AA$13),Config!$C$31,IF(AND(Config!$B$32=$A25,Config!$A$32=AA$13),Config!$C$32,IF(AND(Config!$B$33=$A25,Config!$A$33=AA$13),Config!$C$33,IF(AND(Config!$B$34=$A25,Config!$A$34=AA$13),Config!$C$34,IF(AND(Config!$B$35=$A25,Config!$A$35=AA$13),Config!$C$35,INDEX(Config!$I$14:$AJ$17,MATCH($C25,Config!$H$14:$H$17,0),MOD(AA$10+$D25-1,28)+1))))))))))</f>
        <v/>
      </c>
      <c r="AB25" s="18" t="str">
        <f>IF($A25="","",IF(AND(Config!$B$28=$A25,Config!$A$28=AB$13),Config!$C$28,IF(AND(Config!$B$29=$A25,Config!$A$29=AB$13),Config!$C$29,IF(AND(Config!$B$30=$A25,Config!$A$30=AB$13),Config!$C$30,IF(AND(Config!$B$31=$A25,Config!$A$31=AB$13),Config!$C$31,IF(AND(Config!$B$32=$A25,Config!$A$32=AB$13),Config!$C$32,IF(AND(Config!$B$33=$A25,Config!$A$33=AB$13),Config!$C$33,IF(AND(Config!$B$34=$A25,Config!$A$34=AB$13),Config!$C$34,IF(AND(Config!$B$35=$A25,Config!$A$35=AB$13),Config!$C$35,INDEX(Config!$I$14:$AJ$17,MATCH($C25,Config!$H$14:$H$17,0),MOD(AB$10+$D25-1,28)+1))))))))))</f>
        <v/>
      </c>
      <c r="AC25" s="18" t="str">
        <f>IF($A25="","",IF(AND(Config!$B$28=$A25,Config!$A$28=AC$13),Config!$C$28,IF(AND(Config!$B$29=$A25,Config!$A$29=AC$13),Config!$C$29,IF(AND(Config!$B$30=$A25,Config!$A$30=AC$13),Config!$C$30,IF(AND(Config!$B$31=$A25,Config!$A$31=AC$13),Config!$C$31,IF(AND(Config!$B$32=$A25,Config!$A$32=AC$13),Config!$C$32,IF(AND(Config!$B$33=$A25,Config!$A$33=AC$13),Config!$C$33,IF(AND(Config!$B$34=$A25,Config!$A$34=AC$13),Config!$C$34,IF(AND(Config!$B$35=$A25,Config!$A$35=AC$13),Config!$C$35,INDEX(Config!$I$14:$AJ$17,MATCH($C25,Config!$H$14:$H$17,0),MOD(AC$10+$D25-1,28)+1))))))))))</f>
        <v/>
      </c>
      <c r="AD25" s="18" t="str">
        <f>IF($A25="","",IF(AND(Config!$B$28=$A25,Config!$A$28=AD$13),Config!$C$28,IF(AND(Config!$B$29=$A25,Config!$A$29=AD$13),Config!$C$29,IF(AND(Config!$B$30=$A25,Config!$A$30=AD$13),Config!$C$30,IF(AND(Config!$B$31=$A25,Config!$A$31=AD$13),Config!$C$31,IF(AND(Config!$B$32=$A25,Config!$A$32=AD$13),Config!$C$32,IF(AND(Config!$B$33=$A25,Config!$A$33=AD$13),Config!$C$33,IF(AND(Config!$B$34=$A25,Config!$A$34=AD$13),Config!$C$34,IF(AND(Config!$B$35=$A25,Config!$A$35=AD$13),Config!$C$35,INDEX(Config!$I$14:$AJ$17,MATCH($C25,Config!$H$14:$H$17,0),MOD(AD$10+$D25-1,28)+1))))))))))</f>
        <v/>
      </c>
      <c r="AE25" s="18" t="str">
        <f>IF($A25="","",IF(AND(Config!$B$28=$A25,Config!$A$28=AE$13),Config!$C$28,IF(AND(Config!$B$29=$A25,Config!$A$29=AE$13),Config!$C$29,IF(AND(Config!$B$30=$A25,Config!$A$30=AE$13),Config!$C$30,IF(AND(Config!$B$31=$A25,Config!$A$31=AE$13),Config!$C$31,IF(AND(Config!$B$32=$A25,Config!$A$32=AE$13),Config!$C$32,IF(AND(Config!$B$33=$A25,Config!$A$33=AE$13),Config!$C$33,IF(AND(Config!$B$34=$A25,Config!$A$34=AE$13),Config!$C$34,IF(AND(Config!$B$35=$A25,Config!$A$35=AE$13),Config!$C$35,INDEX(Config!$I$14:$AJ$17,MATCH($C25,Config!$H$14:$H$17,0),MOD(AE$10+$D25-1,28)+1))))))))))</f>
        <v/>
      </c>
      <c r="AF25" s="18" t="str">
        <f>IF($A25="","",IF(AND(Config!$B$28=$A25,Config!$A$28=AF$13),Config!$C$28,IF(AND(Config!$B$29=$A25,Config!$A$29=AF$13),Config!$C$29,IF(AND(Config!$B$30=$A25,Config!$A$30=AF$13),Config!$C$30,IF(AND(Config!$B$31=$A25,Config!$A$31=AF$13),Config!$C$31,IF(AND(Config!$B$32=$A25,Config!$A$32=AF$13),Config!$C$32,IF(AND(Config!$B$33=$A25,Config!$A$33=AF$13),Config!$C$33,IF(AND(Config!$B$34=$A25,Config!$A$34=AF$13),Config!$C$34,IF(AND(Config!$B$35=$A25,Config!$A$35=AF$13),Config!$C$35,INDEX(Config!$I$14:$AJ$17,MATCH($C25,Config!$H$14:$H$17,0),MOD(AF$10+$D25-1,28)+1))))))))))</f>
        <v/>
      </c>
      <c r="AG25" s="18" t="str">
        <f>IF($A25="","",IF(AND(Config!$B$28=$A25,Config!$A$28=AG$13),Config!$C$28,IF(AND(Config!$B$29=$A25,Config!$A$29=AG$13),Config!$C$29,IF(AND(Config!$B$30=$A25,Config!$A$30=AG$13),Config!$C$30,IF(AND(Config!$B$31=$A25,Config!$A$31=AG$13),Config!$C$31,IF(AND(Config!$B$32=$A25,Config!$A$32=AG$13),Config!$C$32,IF(AND(Config!$B$33=$A25,Config!$A$33=AG$13),Config!$C$33,IF(AND(Config!$B$34=$A25,Config!$A$34=AG$13),Config!$C$34,IF(AND(Config!$B$35=$A25,Config!$A$35=AG$13),Config!$C$35,INDEX(Config!$I$14:$AJ$17,MATCH($C25,Config!$H$14:$H$17,0),MOD(AG$10+$D25-1,28)+1))))))))))</f>
        <v/>
      </c>
      <c r="AH25" s="18" t="str">
        <f>IF($A25="","",IF(AND(Config!$B$28=$A25,Config!$A$28=AH$13),Config!$C$28,IF(AND(Config!$B$29=$A25,Config!$A$29=AH$13),Config!$C$29,IF(AND(Config!$B$30=$A25,Config!$A$30=AH$13),Config!$C$30,IF(AND(Config!$B$31=$A25,Config!$A$31=AH$13),Config!$C$31,IF(AND(Config!$B$32=$A25,Config!$A$32=AH$13),Config!$C$32,IF(AND(Config!$B$33=$A25,Config!$A$33=AH$13),Config!$C$33,IF(AND(Config!$B$34=$A25,Config!$A$34=AH$13),Config!$C$34,IF(AND(Config!$B$35=$A25,Config!$A$35=AH$13),Config!$C$35,INDEX(Config!$I$14:$AJ$17,MATCH($C25,Config!$H$14:$H$17,0),MOD(AH$10+$D25-1,28)+1))))))))))</f>
        <v/>
      </c>
      <c r="AI25" s="18" t="str">
        <f>IF($A25="","",IF(AND(Config!$B$28=$A25,Config!$A$28=AI$13),Config!$C$28,IF(AND(Config!$B$29=$A25,Config!$A$29=AI$13),Config!$C$29,IF(AND(Config!$B$30=$A25,Config!$A$30=AI$13),Config!$C$30,IF(AND(Config!$B$31=$A25,Config!$A$31=AI$13),Config!$C$31,IF(AND(Config!$B$32=$A25,Config!$A$32=AI$13),Config!$C$32,IF(AND(Config!$B$33=$A25,Config!$A$33=AI$13),Config!$C$33,IF(AND(Config!$B$34=$A25,Config!$A$34=AI$13),Config!$C$34,IF(AND(Config!$B$35=$A25,Config!$A$35=AI$13),Config!$C$35,INDEX(Config!$I$14:$AJ$17,MATCH($C25,Config!$H$14:$H$17,0),MOD(AI$10+$D25-1,28)+1))))))))))</f>
        <v/>
      </c>
      <c r="AJ25" s="18" t="str">
        <f>IF($A25="","",IF(AND(Config!$B$28=$A25,Config!$A$28=AJ$13),Config!$C$28,IF(AND(Config!$B$29=$A25,Config!$A$29=AJ$13),Config!$C$29,IF(AND(Config!$B$30=$A25,Config!$A$30=AJ$13),Config!$C$30,IF(AND(Config!$B$31=$A25,Config!$A$31=AJ$13),Config!$C$31,IF(AND(Config!$B$32=$A25,Config!$A$32=AJ$13),Config!$C$32,IF(AND(Config!$B$33=$A25,Config!$A$33=AJ$13),Config!$C$33,IF(AND(Config!$B$34=$A25,Config!$A$34=AJ$13),Config!$C$34,IF(AND(Config!$B$35=$A25,Config!$A$35=AJ$13),Config!$C$35,INDEX(Config!$I$14:$AJ$17,MATCH($C25,Config!$H$14:$H$17,0),MOD(AJ$10+$D25-1,28)+1))))))))))</f>
        <v/>
      </c>
      <c r="AK25" s="18" t="str">
        <f>IF($A25="","",IF(AND(Config!$B$28=$A25,Config!$A$28=AK$13),Config!$C$28,IF(AND(Config!$B$29=$A25,Config!$A$29=AK$13),Config!$C$29,IF(AND(Config!$B$30=$A25,Config!$A$30=AK$13),Config!$C$30,IF(AND(Config!$B$31=$A25,Config!$A$31=AK$13),Config!$C$31,IF(AND(Config!$B$32=$A25,Config!$A$32=AK$13),Config!$C$32,IF(AND(Config!$B$33=$A25,Config!$A$33=AK$13),Config!$C$33,IF(AND(Config!$B$34=$A25,Config!$A$34=AK$13),Config!$C$34,IF(AND(Config!$B$35=$A25,Config!$A$35=AK$13),Config!$C$35,INDEX(Config!$I$14:$AJ$17,MATCH($C25,Config!$H$14:$H$17,0),MOD(AK$10+$D25-1,28)+1))))))))))</f>
        <v/>
      </c>
      <c r="AL25" s="18" t="str">
        <f>IF($A25="","",IF(AND(Config!$B$28=$A25,Config!$A$28=AL$13),Config!$C$28,IF(AND(Config!$B$29=$A25,Config!$A$29=AL$13),Config!$C$29,IF(AND(Config!$B$30=$A25,Config!$A$30=AL$13),Config!$C$30,IF(AND(Config!$B$31=$A25,Config!$A$31=AL$13),Config!$C$31,IF(AND(Config!$B$32=$A25,Config!$A$32=AL$13),Config!$C$32,IF(AND(Config!$B$33=$A25,Config!$A$33=AL$13),Config!$C$33,IF(AND(Config!$B$34=$A25,Config!$A$34=AL$13),Config!$C$34,IF(AND(Config!$B$35=$A25,Config!$A$35=AL$13),Config!$C$35,INDEX(Config!$I$14:$AJ$17,MATCH($C25,Config!$H$14:$H$17,0),MOD(AL$10+$D25-1,28)+1))))))))))</f>
        <v/>
      </c>
    </row>
    <row r="26" spans="1:38" x14ac:dyDescent="0.25">
      <c r="A26" s="2" t="str">
        <f>IF(Config!B22="","",Config!B22)</f>
        <v/>
      </c>
      <c r="B26" s="2" t="str">
        <f>IF(A26="","",Config!C22)</f>
        <v/>
      </c>
      <c r="C26" s="7" t="str">
        <f>IF(A26="","",Config!D22)</f>
        <v/>
      </c>
      <c r="D26" s="7" t="str">
        <f>IF(A26="","",Config!E22)</f>
        <v/>
      </c>
      <c r="E26" s="17" t="str">
        <f>IF($A26="","",COUNTIF($K26:$AL26,"M")*Config!$L$5+COUNTIF($K26:$AL26,"T")*Config!$L$6+COUNTIF($K26:$AL26,"N")*Config!$L$7+COUNTIF($K26:$AL26,"F")*Config!$L$10)</f>
        <v/>
      </c>
      <c r="F26" s="17" t="str">
        <f t="shared" si="1"/>
        <v/>
      </c>
      <c r="G26" s="17" t="str">
        <f t="shared" si="2"/>
        <v/>
      </c>
      <c r="H26" s="17" t="str">
        <f t="shared" si="3"/>
        <v/>
      </c>
      <c r="I26" s="17" t="str">
        <f t="shared" si="4"/>
        <v/>
      </c>
      <c r="J26" s="17" t="str">
        <f t="shared" si="5"/>
        <v/>
      </c>
      <c r="K26" s="18" t="str">
        <f>IF($A26="","",IF(AND(Config!$B$28=$A26,Config!$A$28=K$13),Config!$C$28,IF(AND(Config!$B$29=$A26,Config!$A$29=K$13),Config!$C$29,IF(AND(Config!$B$30=$A26,Config!$A$30=K$13),Config!$C$30,IF(AND(Config!$B$31=$A26,Config!$A$31=K$13),Config!$C$31,IF(AND(Config!$B$32=$A26,Config!$A$32=K$13),Config!$C$32,IF(AND(Config!$B$33=$A26,Config!$A$33=K$13),Config!$C$33,IF(AND(Config!$B$34=$A26,Config!$A$34=K$13),Config!$C$34,IF(AND(Config!$B$35=$A26,Config!$A$35=K$13),Config!$C$35,INDEX(Config!$I$14:$AJ$17,MATCH($C26,Config!$H$14:$H$17,0),MOD(K$10+$D26-1,28)+1))))))))))</f>
        <v/>
      </c>
      <c r="L26" s="18" t="str">
        <f>IF($A26="","",IF(AND(Config!$B$28=$A26,Config!$A$28=L$13),Config!$C$28,IF(AND(Config!$B$29=$A26,Config!$A$29=L$13),Config!$C$29,IF(AND(Config!$B$30=$A26,Config!$A$30=L$13),Config!$C$30,IF(AND(Config!$B$31=$A26,Config!$A$31=L$13),Config!$C$31,IF(AND(Config!$B$32=$A26,Config!$A$32=L$13),Config!$C$32,IF(AND(Config!$B$33=$A26,Config!$A$33=L$13),Config!$C$33,IF(AND(Config!$B$34=$A26,Config!$A$34=L$13),Config!$C$34,IF(AND(Config!$B$35=$A26,Config!$A$35=L$13),Config!$C$35,INDEX(Config!$I$14:$AJ$17,MATCH($C26,Config!$H$14:$H$17,0),MOD(L$10+$D26-1,28)+1))))))))))</f>
        <v/>
      </c>
      <c r="M26" s="18" t="str">
        <f>IF($A26="","",IF(AND(Config!$B$28=$A26,Config!$A$28=M$13),Config!$C$28,IF(AND(Config!$B$29=$A26,Config!$A$29=M$13),Config!$C$29,IF(AND(Config!$B$30=$A26,Config!$A$30=M$13),Config!$C$30,IF(AND(Config!$B$31=$A26,Config!$A$31=M$13),Config!$C$31,IF(AND(Config!$B$32=$A26,Config!$A$32=M$13),Config!$C$32,IF(AND(Config!$B$33=$A26,Config!$A$33=M$13),Config!$C$33,IF(AND(Config!$B$34=$A26,Config!$A$34=M$13),Config!$C$34,IF(AND(Config!$B$35=$A26,Config!$A$35=M$13),Config!$C$35,INDEX(Config!$I$14:$AJ$17,MATCH($C26,Config!$H$14:$H$17,0),MOD(M$10+$D26-1,28)+1))))))))))</f>
        <v/>
      </c>
      <c r="N26" s="18" t="str">
        <f>IF($A26="","",IF(AND(Config!$B$28=$A26,Config!$A$28=N$13),Config!$C$28,IF(AND(Config!$B$29=$A26,Config!$A$29=N$13),Config!$C$29,IF(AND(Config!$B$30=$A26,Config!$A$30=N$13),Config!$C$30,IF(AND(Config!$B$31=$A26,Config!$A$31=N$13),Config!$C$31,IF(AND(Config!$B$32=$A26,Config!$A$32=N$13),Config!$C$32,IF(AND(Config!$B$33=$A26,Config!$A$33=N$13),Config!$C$33,IF(AND(Config!$B$34=$A26,Config!$A$34=N$13),Config!$C$34,IF(AND(Config!$B$35=$A26,Config!$A$35=N$13),Config!$C$35,INDEX(Config!$I$14:$AJ$17,MATCH($C26,Config!$H$14:$H$17,0),MOD(N$10+$D26-1,28)+1))))))))))</f>
        <v/>
      </c>
      <c r="O26" s="18" t="str">
        <f>IF($A26="","",IF(AND(Config!$B$28=$A26,Config!$A$28=O$13),Config!$C$28,IF(AND(Config!$B$29=$A26,Config!$A$29=O$13),Config!$C$29,IF(AND(Config!$B$30=$A26,Config!$A$30=O$13),Config!$C$30,IF(AND(Config!$B$31=$A26,Config!$A$31=O$13),Config!$C$31,IF(AND(Config!$B$32=$A26,Config!$A$32=O$13),Config!$C$32,IF(AND(Config!$B$33=$A26,Config!$A$33=O$13),Config!$C$33,IF(AND(Config!$B$34=$A26,Config!$A$34=O$13),Config!$C$34,IF(AND(Config!$B$35=$A26,Config!$A$35=O$13),Config!$C$35,INDEX(Config!$I$14:$AJ$17,MATCH($C26,Config!$H$14:$H$17,0),MOD(O$10+$D26-1,28)+1))))))))))</f>
        <v/>
      </c>
      <c r="P26" s="18" t="str">
        <f>IF($A26="","",IF(AND(Config!$B$28=$A26,Config!$A$28=P$13),Config!$C$28,IF(AND(Config!$B$29=$A26,Config!$A$29=P$13),Config!$C$29,IF(AND(Config!$B$30=$A26,Config!$A$30=P$13),Config!$C$30,IF(AND(Config!$B$31=$A26,Config!$A$31=P$13),Config!$C$31,IF(AND(Config!$B$32=$A26,Config!$A$32=P$13),Config!$C$32,IF(AND(Config!$B$33=$A26,Config!$A$33=P$13),Config!$C$33,IF(AND(Config!$B$34=$A26,Config!$A$34=P$13),Config!$C$34,IF(AND(Config!$B$35=$A26,Config!$A$35=P$13),Config!$C$35,INDEX(Config!$I$14:$AJ$17,MATCH($C26,Config!$H$14:$H$17,0),MOD(P$10+$D26-1,28)+1))))))))))</f>
        <v/>
      </c>
      <c r="Q26" s="18" t="str">
        <f>IF($A26="","",IF(AND(Config!$B$28=$A26,Config!$A$28=Q$13),Config!$C$28,IF(AND(Config!$B$29=$A26,Config!$A$29=Q$13),Config!$C$29,IF(AND(Config!$B$30=$A26,Config!$A$30=Q$13),Config!$C$30,IF(AND(Config!$B$31=$A26,Config!$A$31=Q$13),Config!$C$31,IF(AND(Config!$B$32=$A26,Config!$A$32=Q$13),Config!$C$32,IF(AND(Config!$B$33=$A26,Config!$A$33=Q$13),Config!$C$33,IF(AND(Config!$B$34=$A26,Config!$A$34=Q$13),Config!$C$34,IF(AND(Config!$B$35=$A26,Config!$A$35=Q$13),Config!$C$35,INDEX(Config!$I$14:$AJ$17,MATCH($C26,Config!$H$14:$H$17,0),MOD(Q$10+$D26-1,28)+1))))))))))</f>
        <v/>
      </c>
      <c r="R26" s="18" t="str">
        <f>IF($A26="","",IF(AND(Config!$B$28=$A26,Config!$A$28=R$13),Config!$C$28,IF(AND(Config!$B$29=$A26,Config!$A$29=R$13),Config!$C$29,IF(AND(Config!$B$30=$A26,Config!$A$30=R$13),Config!$C$30,IF(AND(Config!$B$31=$A26,Config!$A$31=R$13),Config!$C$31,IF(AND(Config!$B$32=$A26,Config!$A$32=R$13),Config!$C$32,IF(AND(Config!$B$33=$A26,Config!$A$33=R$13),Config!$C$33,IF(AND(Config!$B$34=$A26,Config!$A$34=R$13),Config!$C$34,IF(AND(Config!$B$35=$A26,Config!$A$35=R$13),Config!$C$35,INDEX(Config!$I$14:$AJ$17,MATCH($C26,Config!$H$14:$H$17,0),MOD(R$10+$D26-1,28)+1))))))))))</f>
        <v/>
      </c>
      <c r="S26" s="18" t="str">
        <f>IF($A26="","",IF(AND(Config!$B$28=$A26,Config!$A$28=S$13),Config!$C$28,IF(AND(Config!$B$29=$A26,Config!$A$29=S$13),Config!$C$29,IF(AND(Config!$B$30=$A26,Config!$A$30=S$13),Config!$C$30,IF(AND(Config!$B$31=$A26,Config!$A$31=S$13),Config!$C$31,IF(AND(Config!$B$32=$A26,Config!$A$32=S$13),Config!$C$32,IF(AND(Config!$B$33=$A26,Config!$A$33=S$13),Config!$C$33,IF(AND(Config!$B$34=$A26,Config!$A$34=S$13),Config!$C$34,IF(AND(Config!$B$35=$A26,Config!$A$35=S$13),Config!$C$35,INDEX(Config!$I$14:$AJ$17,MATCH($C26,Config!$H$14:$H$17,0),MOD(S$10+$D26-1,28)+1))))))))))</f>
        <v/>
      </c>
      <c r="T26" s="18" t="str">
        <f>IF($A26="","",IF(AND(Config!$B$28=$A26,Config!$A$28=T$13),Config!$C$28,IF(AND(Config!$B$29=$A26,Config!$A$29=T$13),Config!$C$29,IF(AND(Config!$B$30=$A26,Config!$A$30=T$13),Config!$C$30,IF(AND(Config!$B$31=$A26,Config!$A$31=T$13),Config!$C$31,IF(AND(Config!$B$32=$A26,Config!$A$32=T$13),Config!$C$32,IF(AND(Config!$B$33=$A26,Config!$A$33=T$13),Config!$C$33,IF(AND(Config!$B$34=$A26,Config!$A$34=T$13),Config!$C$34,IF(AND(Config!$B$35=$A26,Config!$A$35=T$13),Config!$C$35,INDEX(Config!$I$14:$AJ$17,MATCH($C26,Config!$H$14:$H$17,0),MOD(T$10+$D26-1,28)+1))))))))))</f>
        <v/>
      </c>
      <c r="U26" s="18" t="str">
        <f>IF($A26="","",IF(AND(Config!$B$28=$A26,Config!$A$28=U$13),Config!$C$28,IF(AND(Config!$B$29=$A26,Config!$A$29=U$13),Config!$C$29,IF(AND(Config!$B$30=$A26,Config!$A$30=U$13),Config!$C$30,IF(AND(Config!$B$31=$A26,Config!$A$31=U$13),Config!$C$31,IF(AND(Config!$B$32=$A26,Config!$A$32=U$13),Config!$C$32,IF(AND(Config!$B$33=$A26,Config!$A$33=U$13),Config!$C$33,IF(AND(Config!$B$34=$A26,Config!$A$34=U$13),Config!$C$34,IF(AND(Config!$B$35=$A26,Config!$A$35=U$13),Config!$C$35,INDEX(Config!$I$14:$AJ$17,MATCH($C26,Config!$H$14:$H$17,0),MOD(U$10+$D26-1,28)+1))))))))))</f>
        <v/>
      </c>
      <c r="V26" s="18" t="str">
        <f>IF($A26="","",IF(AND(Config!$B$28=$A26,Config!$A$28=V$13),Config!$C$28,IF(AND(Config!$B$29=$A26,Config!$A$29=V$13),Config!$C$29,IF(AND(Config!$B$30=$A26,Config!$A$30=V$13),Config!$C$30,IF(AND(Config!$B$31=$A26,Config!$A$31=V$13),Config!$C$31,IF(AND(Config!$B$32=$A26,Config!$A$32=V$13),Config!$C$32,IF(AND(Config!$B$33=$A26,Config!$A$33=V$13),Config!$C$33,IF(AND(Config!$B$34=$A26,Config!$A$34=V$13),Config!$C$34,IF(AND(Config!$B$35=$A26,Config!$A$35=V$13),Config!$C$35,INDEX(Config!$I$14:$AJ$17,MATCH($C26,Config!$H$14:$H$17,0),MOD(V$10+$D26-1,28)+1))))))))))</f>
        <v/>
      </c>
      <c r="W26" s="18" t="str">
        <f>IF($A26="","",IF(AND(Config!$B$28=$A26,Config!$A$28=W$13),Config!$C$28,IF(AND(Config!$B$29=$A26,Config!$A$29=W$13),Config!$C$29,IF(AND(Config!$B$30=$A26,Config!$A$30=W$13),Config!$C$30,IF(AND(Config!$B$31=$A26,Config!$A$31=W$13),Config!$C$31,IF(AND(Config!$B$32=$A26,Config!$A$32=W$13),Config!$C$32,IF(AND(Config!$B$33=$A26,Config!$A$33=W$13),Config!$C$33,IF(AND(Config!$B$34=$A26,Config!$A$34=W$13),Config!$C$34,IF(AND(Config!$B$35=$A26,Config!$A$35=W$13),Config!$C$35,INDEX(Config!$I$14:$AJ$17,MATCH($C26,Config!$H$14:$H$17,0),MOD(W$10+$D26-1,28)+1))))))))))</f>
        <v/>
      </c>
      <c r="X26" s="18" t="str">
        <f>IF($A26="","",IF(AND(Config!$B$28=$A26,Config!$A$28=X$13),Config!$C$28,IF(AND(Config!$B$29=$A26,Config!$A$29=X$13),Config!$C$29,IF(AND(Config!$B$30=$A26,Config!$A$30=X$13),Config!$C$30,IF(AND(Config!$B$31=$A26,Config!$A$31=X$13),Config!$C$31,IF(AND(Config!$B$32=$A26,Config!$A$32=X$13),Config!$C$32,IF(AND(Config!$B$33=$A26,Config!$A$33=X$13),Config!$C$33,IF(AND(Config!$B$34=$A26,Config!$A$34=X$13),Config!$C$34,IF(AND(Config!$B$35=$A26,Config!$A$35=X$13),Config!$C$35,INDEX(Config!$I$14:$AJ$17,MATCH($C26,Config!$H$14:$H$17,0),MOD(X$10+$D26-1,28)+1))))))))))</f>
        <v/>
      </c>
      <c r="Y26" s="18" t="str">
        <f>IF($A26="","",IF(AND(Config!$B$28=$A26,Config!$A$28=Y$13),Config!$C$28,IF(AND(Config!$B$29=$A26,Config!$A$29=Y$13),Config!$C$29,IF(AND(Config!$B$30=$A26,Config!$A$30=Y$13),Config!$C$30,IF(AND(Config!$B$31=$A26,Config!$A$31=Y$13),Config!$C$31,IF(AND(Config!$B$32=$A26,Config!$A$32=Y$13),Config!$C$32,IF(AND(Config!$B$33=$A26,Config!$A$33=Y$13),Config!$C$33,IF(AND(Config!$B$34=$A26,Config!$A$34=Y$13),Config!$C$34,IF(AND(Config!$B$35=$A26,Config!$A$35=Y$13),Config!$C$35,INDEX(Config!$I$14:$AJ$17,MATCH($C26,Config!$H$14:$H$17,0),MOD(Y$10+$D26-1,28)+1))))))))))</f>
        <v/>
      </c>
      <c r="Z26" s="18" t="str">
        <f>IF($A26="","",IF(AND(Config!$B$28=$A26,Config!$A$28=Z$13),Config!$C$28,IF(AND(Config!$B$29=$A26,Config!$A$29=Z$13),Config!$C$29,IF(AND(Config!$B$30=$A26,Config!$A$30=Z$13),Config!$C$30,IF(AND(Config!$B$31=$A26,Config!$A$31=Z$13),Config!$C$31,IF(AND(Config!$B$32=$A26,Config!$A$32=Z$13),Config!$C$32,IF(AND(Config!$B$33=$A26,Config!$A$33=Z$13),Config!$C$33,IF(AND(Config!$B$34=$A26,Config!$A$34=Z$13),Config!$C$34,IF(AND(Config!$B$35=$A26,Config!$A$35=Z$13),Config!$C$35,INDEX(Config!$I$14:$AJ$17,MATCH($C26,Config!$H$14:$H$17,0),MOD(Z$10+$D26-1,28)+1))))))))))</f>
        <v/>
      </c>
      <c r="AA26" s="18" t="str">
        <f>IF($A26="","",IF(AND(Config!$B$28=$A26,Config!$A$28=AA$13),Config!$C$28,IF(AND(Config!$B$29=$A26,Config!$A$29=AA$13),Config!$C$29,IF(AND(Config!$B$30=$A26,Config!$A$30=AA$13),Config!$C$30,IF(AND(Config!$B$31=$A26,Config!$A$31=AA$13),Config!$C$31,IF(AND(Config!$B$32=$A26,Config!$A$32=AA$13),Config!$C$32,IF(AND(Config!$B$33=$A26,Config!$A$33=AA$13),Config!$C$33,IF(AND(Config!$B$34=$A26,Config!$A$34=AA$13),Config!$C$34,IF(AND(Config!$B$35=$A26,Config!$A$35=AA$13),Config!$C$35,INDEX(Config!$I$14:$AJ$17,MATCH($C26,Config!$H$14:$H$17,0),MOD(AA$10+$D26-1,28)+1))))))))))</f>
        <v/>
      </c>
      <c r="AB26" s="18" t="str">
        <f>IF($A26="","",IF(AND(Config!$B$28=$A26,Config!$A$28=AB$13),Config!$C$28,IF(AND(Config!$B$29=$A26,Config!$A$29=AB$13),Config!$C$29,IF(AND(Config!$B$30=$A26,Config!$A$30=AB$13),Config!$C$30,IF(AND(Config!$B$31=$A26,Config!$A$31=AB$13),Config!$C$31,IF(AND(Config!$B$32=$A26,Config!$A$32=AB$13),Config!$C$32,IF(AND(Config!$B$33=$A26,Config!$A$33=AB$13),Config!$C$33,IF(AND(Config!$B$34=$A26,Config!$A$34=AB$13),Config!$C$34,IF(AND(Config!$B$35=$A26,Config!$A$35=AB$13),Config!$C$35,INDEX(Config!$I$14:$AJ$17,MATCH($C26,Config!$H$14:$H$17,0),MOD(AB$10+$D26-1,28)+1))))))))))</f>
        <v/>
      </c>
      <c r="AC26" s="18" t="str">
        <f>IF($A26="","",IF(AND(Config!$B$28=$A26,Config!$A$28=AC$13),Config!$C$28,IF(AND(Config!$B$29=$A26,Config!$A$29=AC$13),Config!$C$29,IF(AND(Config!$B$30=$A26,Config!$A$30=AC$13),Config!$C$30,IF(AND(Config!$B$31=$A26,Config!$A$31=AC$13),Config!$C$31,IF(AND(Config!$B$32=$A26,Config!$A$32=AC$13),Config!$C$32,IF(AND(Config!$B$33=$A26,Config!$A$33=AC$13),Config!$C$33,IF(AND(Config!$B$34=$A26,Config!$A$34=AC$13),Config!$C$34,IF(AND(Config!$B$35=$A26,Config!$A$35=AC$13),Config!$C$35,INDEX(Config!$I$14:$AJ$17,MATCH($C26,Config!$H$14:$H$17,0),MOD(AC$10+$D26-1,28)+1))))))))))</f>
        <v/>
      </c>
      <c r="AD26" s="18" t="str">
        <f>IF($A26="","",IF(AND(Config!$B$28=$A26,Config!$A$28=AD$13),Config!$C$28,IF(AND(Config!$B$29=$A26,Config!$A$29=AD$13),Config!$C$29,IF(AND(Config!$B$30=$A26,Config!$A$30=AD$13),Config!$C$30,IF(AND(Config!$B$31=$A26,Config!$A$31=AD$13),Config!$C$31,IF(AND(Config!$B$32=$A26,Config!$A$32=AD$13),Config!$C$32,IF(AND(Config!$B$33=$A26,Config!$A$33=AD$13),Config!$C$33,IF(AND(Config!$B$34=$A26,Config!$A$34=AD$13),Config!$C$34,IF(AND(Config!$B$35=$A26,Config!$A$35=AD$13),Config!$C$35,INDEX(Config!$I$14:$AJ$17,MATCH($C26,Config!$H$14:$H$17,0),MOD(AD$10+$D26-1,28)+1))))))))))</f>
        <v/>
      </c>
      <c r="AE26" s="18" t="str">
        <f>IF($A26="","",IF(AND(Config!$B$28=$A26,Config!$A$28=AE$13),Config!$C$28,IF(AND(Config!$B$29=$A26,Config!$A$29=AE$13),Config!$C$29,IF(AND(Config!$B$30=$A26,Config!$A$30=AE$13),Config!$C$30,IF(AND(Config!$B$31=$A26,Config!$A$31=AE$13),Config!$C$31,IF(AND(Config!$B$32=$A26,Config!$A$32=AE$13),Config!$C$32,IF(AND(Config!$B$33=$A26,Config!$A$33=AE$13),Config!$C$33,IF(AND(Config!$B$34=$A26,Config!$A$34=AE$13),Config!$C$34,IF(AND(Config!$B$35=$A26,Config!$A$35=AE$13),Config!$C$35,INDEX(Config!$I$14:$AJ$17,MATCH($C26,Config!$H$14:$H$17,0),MOD(AE$10+$D26-1,28)+1))))))))))</f>
        <v/>
      </c>
      <c r="AF26" s="18" t="str">
        <f>IF($A26="","",IF(AND(Config!$B$28=$A26,Config!$A$28=AF$13),Config!$C$28,IF(AND(Config!$B$29=$A26,Config!$A$29=AF$13),Config!$C$29,IF(AND(Config!$B$30=$A26,Config!$A$30=AF$13),Config!$C$30,IF(AND(Config!$B$31=$A26,Config!$A$31=AF$13),Config!$C$31,IF(AND(Config!$B$32=$A26,Config!$A$32=AF$13),Config!$C$32,IF(AND(Config!$B$33=$A26,Config!$A$33=AF$13),Config!$C$33,IF(AND(Config!$B$34=$A26,Config!$A$34=AF$13),Config!$C$34,IF(AND(Config!$B$35=$A26,Config!$A$35=AF$13),Config!$C$35,INDEX(Config!$I$14:$AJ$17,MATCH($C26,Config!$H$14:$H$17,0),MOD(AF$10+$D26-1,28)+1))))))))))</f>
        <v/>
      </c>
      <c r="AG26" s="18" t="str">
        <f>IF($A26="","",IF(AND(Config!$B$28=$A26,Config!$A$28=AG$13),Config!$C$28,IF(AND(Config!$B$29=$A26,Config!$A$29=AG$13),Config!$C$29,IF(AND(Config!$B$30=$A26,Config!$A$30=AG$13),Config!$C$30,IF(AND(Config!$B$31=$A26,Config!$A$31=AG$13),Config!$C$31,IF(AND(Config!$B$32=$A26,Config!$A$32=AG$13),Config!$C$32,IF(AND(Config!$B$33=$A26,Config!$A$33=AG$13),Config!$C$33,IF(AND(Config!$B$34=$A26,Config!$A$34=AG$13),Config!$C$34,IF(AND(Config!$B$35=$A26,Config!$A$35=AG$13),Config!$C$35,INDEX(Config!$I$14:$AJ$17,MATCH($C26,Config!$H$14:$H$17,0),MOD(AG$10+$D26-1,28)+1))))))))))</f>
        <v/>
      </c>
      <c r="AH26" s="18" t="str">
        <f>IF($A26="","",IF(AND(Config!$B$28=$A26,Config!$A$28=AH$13),Config!$C$28,IF(AND(Config!$B$29=$A26,Config!$A$29=AH$13),Config!$C$29,IF(AND(Config!$B$30=$A26,Config!$A$30=AH$13),Config!$C$30,IF(AND(Config!$B$31=$A26,Config!$A$31=AH$13),Config!$C$31,IF(AND(Config!$B$32=$A26,Config!$A$32=AH$13),Config!$C$32,IF(AND(Config!$B$33=$A26,Config!$A$33=AH$13),Config!$C$33,IF(AND(Config!$B$34=$A26,Config!$A$34=AH$13),Config!$C$34,IF(AND(Config!$B$35=$A26,Config!$A$35=AH$13),Config!$C$35,INDEX(Config!$I$14:$AJ$17,MATCH($C26,Config!$H$14:$H$17,0),MOD(AH$10+$D26-1,28)+1))))))))))</f>
        <v/>
      </c>
      <c r="AI26" s="18" t="str">
        <f>IF($A26="","",IF(AND(Config!$B$28=$A26,Config!$A$28=AI$13),Config!$C$28,IF(AND(Config!$B$29=$A26,Config!$A$29=AI$13),Config!$C$29,IF(AND(Config!$B$30=$A26,Config!$A$30=AI$13),Config!$C$30,IF(AND(Config!$B$31=$A26,Config!$A$31=AI$13),Config!$C$31,IF(AND(Config!$B$32=$A26,Config!$A$32=AI$13),Config!$C$32,IF(AND(Config!$B$33=$A26,Config!$A$33=AI$13),Config!$C$33,IF(AND(Config!$B$34=$A26,Config!$A$34=AI$13),Config!$C$34,IF(AND(Config!$B$35=$A26,Config!$A$35=AI$13),Config!$C$35,INDEX(Config!$I$14:$AJ$17,MATCH($C26,Config!$H$14:$H$17,0),MOD(AI$10+$D26-1,28)+1))))))))))</f>
        <v/>
      </c>
      <c r="AJ26" s="18" t="str">
        <f>IF($A26="","",IF(AND(Config!$B$28=$A26,Config!$A$28=AJ$13),Config!$C$28,IF(AND(Config!$B$29=$A26,Config!$A$29=AJ$13),Config!$C$29,IF(AND(Config!$B$30=$A26,Config!$A$30=AJ$13),Config!$C$30,IF(AND(Config!$B$31=$A26,Config!$A$31=AJ$13),Config!$C$31,IF(AND(Config!$B$32=$A26,Config!$A$32=AJ$13),Config!$C$32,IF(AND(Config!$B$33=$A26,Config!$A$33=AJ$13),Config!$C$33,IF(AND(Config!$B$34=$A26,Config!$A$34=AJ$13),Config!$C$34,IF(AND(Config!$B$35=$A26,Config!$A$35=AJ$13),Config!$C$35,INDEX(Config!$I$14:$AJ$17,MATCH($C26,Config!$H$14:$H$17,0),MOD(AJ$10+$D26-1,28)+1))))))))))</f>
        <v/>
      </c>
      <c r="AK26" s="18" t="str">
        <f>IF($A26="","",IF(AND(Config!$B$28=$A26,Config!$A$28=AK$13),Config!$C$28,IF(AND(Config!$B$29=$A26,Config!$A$29=AK$13),Config!$C$29,IF(AND(Config!$B$30=$A26,Config!$A$30=AK$13),Config!$C$30,IF(AND(Config!$B$31=$A26,Config!$A$31=AK$13),Config!$C$31,IF(AND(Config!$B$32=$A26,Config!$A$32=AK$13),Config!$C$32,IF(AND(Config!$B$33=$A26,Config!$A$33=AK$13),Config!$C$33,IF(AND(Config!$B$34=$A26,Config!$A$34=AK$13),Config!$C$34,IF(AND(Config!$B$35=$A26,Config!$A$35=AK$13),Config!$C$35,INDEX(Config!$I$14:$AJ$17,MATCH($C26,Config!$H$14:$H$17,0),MOD(AK$10+$D26-1,28)+1))))))))))</f>
        <v/>
      </c>
      <c r="AL26" s="18" t="str">
        <f>IF($A26="","",IF(AND(Config!$B$28=$A26,Config!$A$28=AL$13),Config!$C$28,IF(AND(Config!$B$29=$A26,Config!$A$29=AL$13),Config!$C$29,IF(AND(Config!$B$30=$A26,Config!$A$30=AL$13),Config!$C$30,IF(AND(Config!$B$31=$A26,Config!$A$31=AL$13),Config!$C$31,IF(AND(Config!$B$32=$A26,Config!$A$32=AL$13),Config!$C$32,IF(AND(Config!$B$33=$A26,Config!$A$33=AL$13),Config!$C$33,IF(AND(Config!$B$34=$A26,Config!$A$34=AL$13),Config!$C$34,IF(AND(Config!$B$35=$A26,Config!$A$35=AL$13),Config!$C$35,INDEX(Config!$I$14:$AJ$17,MATCH($C26,Config!$H$14:$H$17,0),MOD(AL$10+$D26-1,28)+1))))))))))</f>
        <v/>
      </c>
    </row>
    <row r="27" spans="1:38" x14ac:dyDescent="0.25">
      <c r="A27" s="2" t="str">
        <f>IF(Config!B23="","",Config!B23)</f>
        <v/>
      </c>
      <c r="B27" s="2" t="str">
        <f>IF(A27="","",Config!C23)</f>
        <v/>
      </c>
      <c r="C27" s="7" t="str">
        <f>IF(A27="","",Config!D23)</f>
        <v/>
      </c>
      <c r="D27" s="7" t="str">
        <f>IF(A27="","",Config!E23)</f>
        <v/>
      </c>
      <c r="E27" s="17" t="str">
        <f>IF($A27="","",COUNTIF($K27:$AL27,"M")*Config!$L$5+COUNTIF($K27:$AL27,"T")*Config!$L$6+COUNTIF($K27:$AL27,"N")*Config!$L$7+COUNTIF($K27:$AL27,"F")*Config!$L$10)</f>
        <v/>
      </c>
      <c r="F27" s="17" t="str">
        <f t="shared" si="1"/>
        <v/>
      </c>
      <c r="G27" s="17" t="str">
        <f t="shared" si="2"/>
        <v/>
      </c>
      <c r="H27" s="17" t="str">
        <f t="shared" si="3"/>
        <v/>
      </c>
      <c r="I27" s="17" t="str">
        <f t="shared" si="4"/>
        <v/>
      </c>
      <c r="J27" s="17" t="str">
        <f t="shared" si="5"/>
        <v/>
      </c>
      <c r="K27" s="18" t="str">
        <f>IF($A27="","",IF(AND(Config!$B$28=$A27,Config!$A$28=K$13),Config!$C$28,IF(AND(Config!$B$29=$A27,Config!$A$29=K$13),Config!$C$29,IF(AND(Config!$B$30=$A27,Config!$A$30=K$13),Config!$C$30,IF(AND(Config!$B$31=$A27,Config!$A$31=K$13),Config!$C$31,IF(AND(Config!$B$32=$A27,Config!$A$32=K$13),Config!$C$32,IF(AND(Config!$B$33=$A27,Config!$A$33=K$13),Config!$C$33,IF(AND(Config!$B$34=$A27,Config!$A$34=K$13),Config!$C$34,IF(AND(Config!$B$35=$A27,Config!$A$35=K$13),Config!$C$35,INDEX(Config!$I$14:$AJ$17,MATCH($C27,Config!$H$14:$H$17,0),MOD(K$10+$D27-1,28)+1))))))))))</f>
        <v/>
      </c>
      <c r="L27" s="18" t="str">
        <f>IF($A27="","",IF(AND(Config!$B$28=$A27,Config!$A$28=L$13),Config!$C$28,IF(AND(Config!$B$29=$A27,Config!$A$29=L$13),Config!$C$29,IF(AND(Config!$B$30=$A27,Config!$A$30=L$13),Config!$C$30,IF(AND(Config!$B$31=$A27,Config!$A$31=L$13),Config!$C$31,IF(AND(Config!$B$32=$A27,Config!$A$32=L$13),Config!$C$32,IF(AND(Config!$B$33=$A27,Config!$A$33=L$13),Config!$C$33,IF(AND(Config!$B$34=$A27,Config!$A$34=L$13),Config!$C$34,IF(AND(Config!$B$35=$A27,Config!$A$35=L$13),Config!$C$35,INDEX(Config!$I$14:$AJ$17,MATCH($C27,Config!$H$14:$H$17,0),MOD(L$10+$D27-1,28)+1))))))))))</f>
        <v/>
      </c>
      <c r="M27" s="18" t="str">
        <f>IF($A27="","",IF(AND(Config!$B$28=$A27,Config!$A$28=M$13),Config!$C$28,IF(AND(Config!$B$29=$A27,Config!$A$29=M$13),Config!$C$29,IF(AND(Config!$B$30=$A27,Config!$A$30=M$13),Config!$C$30,IF(AND(Config!$B$31=$A27,Config!$A$31=M$13),Config!$C$31,IF(AND(Config!$B$32=$A27,Config!$A$32=M$13),Config!$C$32,IF(AND(Config!$B$33=$A27,Config!$A$33=M$13),Config!$C$33,IF(AND(Config!$B$34=$A27,Config!$A$34=M$13),Config!$C$34,IF(AND(Config!$B$35=$A27,Config!$A$35=M$13),Config!$C$35,INDEX(Config!$I$14:$AJ$17,MATCH($C27,Config!$H$14:$H$17,0),MOD(M$10+$D27-1,28)+1))))))))))</f>
        <v/>
      </c>
      <c r="N27" s="18" t="str">
        <f>IF($A27="","",IF(AND(Config!$B$28=$A27,Config!$A$28=N$13),Config!$C$28,IF(AND(Config!$B$29=$A27,Config!$A$29=N$13),Config!$C$29,IF(AND(Config!$B$30=$A27,Config!$A$30=N$13),Config!$C$30,IF(AND(Config!$B$31=$A27,Config!$A$31=N$13),Config!$C$31,IF(AND(Config!$B$32=$A27,Config!$A$32=N$13),Config!$C$32,IF(AND(Config!$B$33=$A27,Config!$A$33=N$13),Config!$C$33,IF(AND(Config!$B$34=$A27,Config!$A$34=N$13),Config!$C$34,IF(AND(Config!$B$35=$A27,Config!$A$35=N$13),Config!$C$35,INDEX(Config!$I$14:$AJ$17,MATCH($C27,Config!$H$14:$H$17,0),MOD(N$10+$D27-1,28)+1))))))))))</f>
        <v/>
      </c>
      <c r="O27" s="18" t="str">
        <f>IF($A27="","",IF(AND(Config!$B$28=$A27,Config!$A$28=O$13),Config!$C$28,IF(AND(Config!$B$29=$A27,Config!$A$29=O$13),Config!$C$29,IF(AND(Config!$B$30=$A27,Config!$A$30=O$13),Config!$C$30,IF(AND(Config!$B$31=$A27,Config!$A$31=O$13),Config!$C$31,IF(AND(Config!$B$32=$A27,Config!$A$32=O$13),Config!$C$32,IF(AND(Config!$B$33=$A27,Config!$A$33=O$13),Config!$C$33,IF(AND(Config!$B$34=$A27,Config!$A$34=O$13),Config!$C$34,IF(AND(Config!$B$35=$A27,Config!$A$35=O$13),Config!$C$35,INDEX(Config!$I$14:$AJ$17,MATCH($C27,Config!$H$14:$H$17,0),MOD(O$10+$D27-1,28)+1))))))))))</f>
        <v/>
      </c>
      <c r="P27" s="18" t="str">
        <f>IF($A27="","",IF(AND(Config!$B$28=$A27,Config!$A$28=P$13),Config!$C$28,IF(AND(Config!$B$29=$A27,Config!$A$29=P$13),Config!$C$29,IF(AND(Config!$B$30=$A27,Config!$A$30=P$13),Config!$C$30,IF(AND(Config!$B$31=$A27,Config!$A$31=P$13),Config!$C$31,IF(AND(Config!$B$32=$A27,Config!$A$32=P$13),Config!$C$32,IF(AND(Config!$B$33=$A27,Config!$A$33=P$13),Config!$C$33,IF(AND(Config!$B$34=$A27,Config!$A$34=P$13),Config!$C$34,IF(AND(Config!$B$35=$A27,Config!$A$35=P$13),Config!$C$35,INDEX(Config!$I$14:$AJ$17,MATCH($C27,Config!$H$14:$H$17,0),MOD(P$10+$D27-1,28)+1))))))))))</f>
        <v/>
      </c>
      <c r="Q27" s="18" t="str">
        <f>IF($A27="","",IF(AND(Config!$B$28=$A27,Config!$A$28=Q$13),Config!$C$28,IF(AND(Config!$B$29=$A27,Config!$A$29=Q$13),Config!$C$29,IF(AND(Config!$B$30=$A27,Config!$A$30=Q$13),Config!$C$30,IF(AND(Config!$B$31=$A27,Config!$A$31=Q$13),Config!$C$31,IF(AND(Config!$B$32=$A27,Config!$A$32=Q$13),Config!$C$32,IF(AND(Config!$B$33=$A27,Config!$A$33=Q$13),Config!$C$33,IF(AND(Config!$B$34=$A27,Config!$A$34=Q$13),Config!$C$34,IF(AND(Config!$B$35=$A27,Config!$A$35=Q$13),Config!$C$35,INDEX(Config!$I$14:$AJ$17,MATCH($C27,Config!$H$14:$H$17,0),MOD(Q$10+$D27-1,28)+1))))))))))</f>
        <v/>
      </c>
      <c r="R27" s="18" t="str">
        <f>IF($A27="","",IF(AND(Config!$B$28=$A27,Config!$A$28=R$13),Config!$C$28,IF(AND(Config!$B$29=$A27,Config!$A$29=R$13),Config!$C$29,IF(AND(Config!$B$30=$A27,Config!$A$30=R$13),Config!$C$30,IF(AND(Config!$B$31=$A27,Config!$A$31=R$13),Config!$C$31,IF(AND(Config!$B$32=$A27,Config!$A$32=R$13),Config!$C$32,IF(AND(Config!$B$33=$A27,Config!$A$33=R$13),Config!$C$33,IF(AND(Config!$B$34=$A27,Config!$A$34=R$13),Config!$C$34,IF(AND(Config!$B$35=$A27,Config!$A$35=R$13),Config!$C$35,INDEX(Config!$I$14:$AJ$17,MATCH($C27,Config!$H$14:$H$17,0),MOD(R$10+$D27-1,28)+1))))))))))</f>
        <v/>
      </c>
      <c r="S27" s="18" t="str">
        <f>IF($A27="","",IF(AND(Config!$B$28=$A27,Config!$A$28=S$13),Config!$C$28,IF(AND(Config!$B$29=$A27,Config!$A$29=S$13),Config!$C$29,IF(AND(Config!$B$30=$A27,Config!$A$30=S$13),Config!$C$30,IF(AND(Config!$B$31=$A27,Config!$A$31=S$13),Config!$C$31,IF(AND(Config!$B$32=$A27,Config!$A$32=S$13),Config!$C$32,IF(AND(Config!$B$33=$A27,Config!$A$33=S$13),Config!$C$33,IF(AND(Config!$B$34=$A27,Config!$A$34=S$13),Config!$C$34,IF(AND(Config!$B$35=$A27,Config!$A$35=S$13),Config!$C$35,INDEX(Config!$I$14:$AJ$17,MATCH($C27,Config!$H$14:$H$17,0),MOD(S$10+$D27-1,28)+1))))))))))</f>
        <v/>
      </c>
      <c r="T27" s="18" t="str">
        <f>IF($A27="","",IF(AND(Config!$B$28=$A27,Config!$A$28=T$13),Config!$C$28,IF(AND(Config!$B$29=$A27,Config!$A$29=T$13),Config!$C$29,IF(AND(Config!$B$30=$A27,Config!$A$30=T$13),Config!$C$30,IF(AND(Config!$B$31=$A27,Config!$A$31=T$13),Config!$C$31,IF(AND(Config!$B$32=$A27,Config!$A$32=T$13),Config!$C$32,IF(AND(Config!$B$33=$A27,Config!$A$33=T$13),Config!$C$33,IF(AND(Config!$B$34=$A27,Config!$A$34=T$13),Config!$C$34,IF(AND(Config!$B$35=$A27,Config!$A$35=T$13),Config!$C$35,INDEX(Config!$I$14:$AJ$17,MATCH($C27,Config!$H$14:$H$17,0),MOD(T$10+$D27-1,28)+1))))))))))</f>
        <v/>
      </c>
      <c r="U27" s="18" t="str">
        <f>IF($A27="","",IF(AND(Config!$B$28=$A27,Config!$A$28=U$13),Config!$C$28,IF(AND(Config!$B$29=$A27,Config!$A$29=U$13),Config!$C$29,IF(AND(Config!$B$30=$A27,Config!$A$30=U$13),Config!$C$30,IF(AND(Config!$B$31=$A27,Config!$A$31=U$13),Config!$C$31,IF(AND(Config!$B$32=$A27,Config!$A$32=U$13),Config!$C$32,IF(AND(Config!$B$33=$A27,Config!$A$33=U$13),Config!$C$33,IF(AND(Config!$B$34=$A27,Config!$A$34=U$13),Config!$C$34,IF(AND(Config!$B$35=$A27,Config!$A$35=U$13),Config!$C$35,INDEX(Config!$I$14:$AJ$17,MATCH($C27,Config!$H$14:$H$17,0),MOD(U$10+$D27-1,28)+1))))))))))</f>
        <v/>
      </c>
      <c r="V27" s="18" t="str">
        <f>IF($A27="","",IF(AND(Config!$B$28=$A27,Config!$A$28=V$13),Config!$C$28,IF(AND(Config!$B$29=$A27,Config!$A$29=V$13),Config!$C$29,IF(AND(Config!$B$30=$A27,Config!$A$30=V$13),Config!$C$30,IF(AND(Config!$B$31=$A27,Config!$A$31=V$13),Config!$C$31,IF(AND(Config!$B$32=$A27,Config!$A$32=V$13),Config!$C$32,IF(AND(Config!$B$33=$A27,Config!$A$33=V$13),Config!$C$33,IF(AND(Config!$B$34=$A27,Config!$A$34=V$13),Config!$C$34,IF(AND(Config!$B$35=$A27,Config!$A$35=V$13),Config!$C$35,INDEX(Config!$I$14:$AJ$17,MATCH($C27,Config!$H$14:$H$17,0),MOD(V$10+$D27-1,28)+1))))))))))</f>
        <v/>
      </c>
      <c r="W27" s="18" t="str">
        <f>IF($A27="","",IF(AND(Config!$B$28=$A27,Config!$A$28=W$13),Config!$C$28,IF(AND(Config!$B$29=$A27,Config!$A$29=W$13),Config!$C$29,IF(AND(Config!$B$30=$A27,Config!$A$30=W$13),Config!$C$30,IF(AND(Config!$B$31=$A27,Config!$A$31=W$13),Config!$C$31,IF(AND(Config!$B$32=$A27,Config!$A$32=W$13),Config!$C$32,IF(AND(Config!$B$33=$A27,Config!$A$33=W$13),Config!$C$33,IF(AND(Config!$B$34=$A27,Config!$A$34=W$13),Config!$C$34,IF(AND(Config!$B$35=$A27,Config!$A$35=W$13),Config!$C$35,INDEX(Config!$I$14:$AJ$17,MATCH($C27,Config!$H$14:$H$17,0),MOD(W$10+$D27-1,28)+1))))))))))</f>
        <v/>
      </c>
      <c r="X27" s="18" t="str">
        <f>IF($A27="","",IF(AND(Config!$B$28=$A27,Config!$A$28=X$13),Config!$C$28,IF(AND(Config!$B$29=$A27,Config!$A$29=X$13),Config!$C$29,IF(AND(Config!$B$30=$A27,Config!$A$30=X$13),Config!$C$30,IF(AND(Config!$B$31=$A27,Config!$A$31=X$13),Config!$C$31,IF(AND(Config!$B$32=$A27,Config!$A$32=X$13),Config!$C$32,IF(AND(Config!$B$33=$A27,Config!$A$33=X$13),Config!$C$33,IF(AND(Config!$B$34=$A27,Config!$A$34=X$13),Config!$C$34,IF(AND(Config!$B$35=$A27,Config!$A$35=X$13),Config!$C$35,INDEX(Config!$I$14:$AJ$17,MATCH($C27,Config!$H$14:$H$17,0),MOD(X$10+$D27-1,28)+1))))))))))</f>
        <v/>
      </c>
      <c r="Y27" s="18" t="str">
        <f>IF($A27="","",IF(AND(Config!$B$28=$A27,Config!$A$28=Y$13),Config!$C$28,IF(AND(Config!$B$29=$A27,Config!$A$29=Y$13),Config!$C$29,IF(AND(Config!$B$30=$A27,Config!$A$30=Y$13),Config!$C$30,IF(AND(Config!$B$31=$A27,Config!$A$31=Y$13),Config!$C$31,IF(AND(Config!$B$32=$A27,Config!$A$32=Y$13),Config!$C$32,IF(AND(Config!$B$33=$A27,Config!$A$33=Y$13),Config!$C$33,IF(AND(Config!$B$34=$A27,Config!$A$34=Y$13),Config!$C$34,IF(AND(Config!$B$35=$A27,Config!$A$35=Y$13),Config!$C$35,INDEX(Config!$I$14:$AJ$17,MATCH($C27,Config!$H$14:$H$17,0),MOD(Y$10+$D27-1,28)+1))))))))))</f>
        <v/>
      </c>
      <c r="Z27" s="18" t="str">
        <f>IF($A27="","",IF(AND(Config!$B$28=$A27,Config!$A$28=Z$13),Config!$C$28,IF(AND(Config!$B$29=$A27,Config!$A$29=Z$13),Config!$C$29,IF(AND(Config!$B$30=$A27,Config!$A$30=Z$13),Config!$C$30,IF(AND(Config!$B$31=$A27,Config!$A$31=Z$13),Config!$C$31,IF(AND(Config!$B$32=$A27,Config!$A$32=Z$13),Config!$C$32,IF(AND(Config!$B$33=$A27,Config!$A$33=Z$13),Config!$C$33,IF(AND(Config!$B$34=$A27,Config!$A$34=Z$13),Config!$C$34,IF(AND(Config!$B$35=$A27,Config!$A$35=Z$13),Config!$C$35,INDEX(Config!$I$14:$AJ$17,MATCH($C27,Config!$H$14:$H$17,0),MOD(Z$10+$D27-1,28)+1))))))))))</f>
        <v/>
      </c>
      <c r="AA27" s="18" t="str">
        <f>IF($A27="","",IF(AND(Config!$B$28=$A27,Config!$A$28=AA$13),Config!$C$28,IF(AND(Config!$B$29=$A27,Config!$A$29=AA$13),Config!$C$29,IF(AND(Config!$B$30=$A27,Config!$A$30=AA$13),Config!$C$30,IF(AND(Config!$B$31=$A27,Config!$A$31=AA$13),Config!$C$31,IF(AND(Config!$B$32=$A27,Config!$A$32=AA$13),Config!$C$32,IF(AND(Config!$B$33=$A27,Config!$A$33=AA$13),Config!$C$33,IF(AND(Config!$B$34=$A27,Config!$A$34=AA$13),Config!$C$34,IF(AND(Config!$B$35=$A27,Config!$A$35=AA$13),Config!$C$35,INDEX(Config!$I$14:$AJ$17,MATCH($C27,Config!$H$14:$H$17,0),MOD(AA$10+$D27-1,28)+1))))))))))</f>
        <v/>
      </c>
      <c r="AB27" s="18" t="str">
        <f>IF($A27="","",IF(AND(Config!$B$28=$A27,Config!$A$28=AB$13),Config!$C$28,IF(AND(Config!$B$29=$A27,Config!$A$29=AB$13),Config!$C$29,IF(AND(Config!$B$30=$A27,Config!$A$30=AB$13),Config!$C$30,IF(AND(Config!$B$31=$A27,Config!$A$31=AB$13),Config!$C$31,IF(AND(Config!$B$32=$A27,Config!$A$32=AB$13),Config!$C$32,IF(AND(Config!$B$33=$A27,Config!$A$33=AB$13),Config!$C$33,IF(AND(Config!$B$34=$A27,Config!$A$34=AB$13),Config!$C$34,IF(AND(Config!$B$35=$A27,Config!$A$35=AB$13),Config!$C$35,INDEX(Config!$I$14:$AJ$17,MATCH($C27,Config!$H$14:$H$17,0),MOD(AB$10+$D27-1,28)+1))))))))))</f>
        <v/>
      </c>
      <c r="AC27" s="18" t="str">
        <f>IF($A27="","",IF(AND(Config!$B$28=$A27,Config!$A$28=AC$13),Config!$C$28,IF(AND(Config!$B$29=$A27,Config!$A$29=AC$13),Config!$C$29,IF(AND(Config!$B$30=$A27,Config!$A$30=AC$13),Config!$C$30,IF(AND(Config!$B$31=$A27,Config!$A$31=AC$13),Config!$C$31,IF(AND(Config!$B$32=$A27,Config!$A$32=AC$13),Config!$C$32,IF(AND(Config!$B$33=$A27,Config!$A$33=AC$13),Config!$C$33,IF(AND(Config!$B$34=$A27,Config!$A$34=AC$13),Config!$C$34,IF(AND(Config!$B$35=$A27,Config!$A$35=AC$13),Config!$C$35,INDEX(Config!$I$14:$AJ$17,MATCH($C27,Config!$H$14:$H$17,0),MOD(AC$10+$D27-1,28)+1))))))))))</f>
        <v/>
      </c>
      <c r="AD27" s="18" t="str">
        <f>IF($A27="","",IF(AND(Config!$B$28=$A27,Config!$A$28=AD$13),Config!$C$28,IF(AND(Config!$B$29=$A27,Config!$A$29=AD$13),Config!$C$29,IF(AND(Config!$B$30=$A27,Config!$A$30=AD$13),Config!$C$30,IF(AND(Config!$B$31=$A27,Config!$A$31=AD$13),Config!$C$31,IF(AND(Config!$B$32=$A27,Config!$A$32=AD$13),Config!$C$32,IF(AND(Config!$B$33=$A27,Config!$A$33=AD$13),Config!$C$33,IF(AND(Config!$B$34=$A27,Config!$A$34=AD$13),Config!$C$34,IF(AND(Config!$B$35=$A27,Config!$A$35=AD$13),Config!$C$35,INDEX(Config!$I$14:$AJ$17,MATCH($C27,Config!$H$14:$H$17,0),MOD(AD$10+$D27-1,28)+1))))))))))</f>
        <v/>
      </c>
      <c r="AE27" s="18" t="str">
        <f>IF($A27="","",IF(AND(Config!$B$28=$A27,Config!$A$28=AE$13),Config!$C$28,IF(AND(Config!$B$29=$A27,Config!$A$29=AE$13),Config!$C$29,IF(AND(Config!$B$30=$A27,Config!$A$30=AE$13),Config!$C$30,IF(AND(Config!$B$31=$A27,Config!$A$31=AE$13),Config!$C$31,IF(AND(Config!$B$32=$A27,Config!$A$32=AE$13),Config!$C$32,IF(AND(Config!$B$33=$A27,Config!$A$33=AE$13),Config!$C$33,IF(AND(Config!$B$34=$A27,Config!$A$34=AE$13),Config!$C$34,IF(AND(Config!$B$35=$A27,Config!$A$35=AE$13),Config!$C$35,INDEX(Config!$I$14:$AJ$17,MATCH($C27,Config!$H$14:$H$17,0),MOD(AE$10+$D27-1,28)+1))))))))))</f>
        <v/>
      </c>
      <c r="AF27" s="18" t="str">
        <f>IF($A27="","",IF(AND(Config!$B$28=$A27,Config!$A$28=AF$13),Config!$C$28,IF(AND(Config!$B$29=$A27,Config!$A$29=AF$13),Config!$C$29,IF(AND(Config!$B$30=$A27,Config!$A$30=AF$13),Config!$C$30,IF(AND(Config!$B$31=$A27,Config!$A$31=AF$13),Config!$C$31,IF(AND(Config!$B$32=$A27,Config!$A$32=AF$13),Config!$C$32,IF(AND(Config!$B$33=$A27,Config!$A$33=AF$13),Config!$C$33,IF(AND(Config!$B$34=$A27,Config!$A$34=AF$13),Config!$C$34,IF(AND(Config!$B$35=$A27,Config!$A$35=AF$13),Config!$C$35,INDEX(Config!$I$14:$AJ$17,MATCH($C27,Config!$H$14:$H$17,0),MOD(AF$10+$D27-1,28)+1))))))))))</f>
        <v/>
      </c>
      <c r="AG27" s="18" t="str">
        <f>IF($A27="","",IF(AND(Config!$B$28=$A27,Config!$A$28=AG$13),Config!$C$28,IF(AND(Config!$B$29=$A27,Config!$A$29=AG$13),Config!$C$29,IF(AND(Config!$B$30=$A27,Config!$A$30=AG$13),Config!$C$30,IF(AND(Config!$B$31=$A27,Config!$A$31=AG$13),Config!$C$31,IF(AND(Config!$B$32=$A27,Config!$A$32=AG$13),Config!$C$32,IF(AND(Config!$B$33=$A27,Config!$A$33=AG$13),Config!$C$33,IF(AND(Config!$B$34=$A27,Config!$A$34=AG$13),Config!$C$34,IF(AND(Config!$B$35=$A27,Config!$A$35=AG$13),Config!$C$35,INDEX(Config!$I$14:$AJ$17,MATCH($C27,Config!$H$14:$H$17,0),MOD(AG$10+$D27-1,28)+1))))))))))</f>
        <v/>
      </c>
      <c r="AH27" s="18" t="str">
        <f>IF($A27="","",IF(AND(Config!$B$28=$A27,Config!$A$28=AH$13),Config!$C$28,IF(AND(Config!$B$29=$A27,Config!$A$29=AH$13),Config!$C$29,IF(AND(Config!$B$30=$A27,Config!$A$30=AH$13),Config!$C$30,IF(AND(Config!$B$31=$A27,Config!$A$31=AH$13),Config!$C$31,IF(AND(Config!$B$32=$A27,Config!$A$32=AH$13),Config!$C$32,IF(AND(Config!$B$33=$A27,Config!$A$33=AH$13),Config!$C$33,IF(AND(Config!$B$34=$A27,Config!$A$34=AH$13),Config!$C$34,IF(AND(Config!$B$35=$A27,Config!$A$35=AH$13),Config!$C$35,INDEX(Config!$I$14:$AJ$17,MATCH($C27,Config!$H$14:$H$17,0),MOD(AH$10+$D27-1,28)+1))))))))))</f>
        <v/>
      </c>
      <c r="AI27" s="18" t="str">
        <f>IF($A27="","",IF(AND(Config!$B$28=$A27,Config!$A$28=AI$13),Config!$C$28,IF(AND(Config!$B$29=$A27,Config!$A$29=AI$13),Config!$C$29,IF(AND(Config!$B$30=$A27,Config!$A$30=AI$13),Config!$C$30,IF(AND(Config!$B$31=$A27,Config!$A$31=AI$13),Config!$C$31,IF(AND(Config!$B$32=$A27,Config!$A$32=AI$13),Config!$C$32,IF(AND(Config!$B$33=$A27,Config!$A$33=AI$13),Config!$C$33,IF(AND(Config!$B$34=$A27,Config!$A$34=AI$13),Config!$C$34,IF(AND(Config!$B$35=$A27,Config!$A$35=AI$13),Config!$C$35,INDEX(Config!$I$14:$AJ$17,MATCH($C27,Config!$H$14:$H$17,0),MOD(AI$10+$D27-1,28)+1))))))))))</f>
        <v/>
      </c>
      <c r="AJ27" s="18" t="str">
        <f>IF($A27="","",IF(AND(Config!$B$28=$A27,Config!$A$28=AJ$13),Config!$C$28,IF(AND(Config!$B$29=$A27,Config!$A$29=AJ$13),Config!$C$29,IF(AND(Config!$B$30=$A27,Config!$A$30=AJ$13),Config!$C$30,IF(AND(Config!$B$31=$A27,Config!$A$31=AJ$13),Config!$C$31,IF(AND(Config!$B$32=$A27,Config!$A$32=AJ$13),Config!$C$32,IF(AND(Config!$B$33=$A27,Config!$A$33=AJ$13),Config!$C$33,IF(AND(Config!$B$34=$A27,Config!$A$34=AJ$13),Config!$C$34,IF(AND(Config!$B$35=$A27,Config!$A$35=AJ$13),Config!$C$35,INDEX(Config!$I$14:$AJ$17,MATCH($C27,Config!$H$14:$H$17,0),MOD(AJ$10+$D27-1,28)+1))))))))))</f>
        <v/>
      </c>
      <c r="AK27" s="18" t="str">
        <f>IF($A27="","",IF(AND(Config!$B$28=$A27,Config!$A$28=AK$13),Config!$C$28,IF(AND(Config!$B$29=$A27,Config!$A$29=AK$13),Config!$C$29,IF(AND(Config!$B$30=$A27,Config!$A$30=AK$13),Config!$C$30,IF(AND(Config!$B$31=$A27,Config!$A$31=AK$13),Config!$C$31,IF(AND(Config!$B$32=$A27,Config!$A$32=AK$13),Config!$C$32,IF(AND(Config!$B$33=$A27,Config!$A$33=AK$13),Config!$C$33,IF(AND(Config!$B$34=$A27,Config!$A$34=AK$13),Config!$C$34,IF(AND(Config!$B$35=$A27,Config!$A$35=AK$13),Config!$C$35,INDEX(Config!$I$14:$AJ$17,MATCH($C27,Config!$H$14:$H$17,0),MOD(AK$10+$D27-1,28)+1))))))))))</f>
        <v/>
      </c>
      <c r="AL27" s="18" t="str">
        <f>IF($A27="","",IF(AND(Config!$B$28=$A27,Config!$A$28=AL$13),Config!$C$28,IF(AND(Config!$B$29=$A27,Config!$A$29=AL$13),Config!$C$29,IF(AND(Config!$B$30=$A27,Config!$A$30=AL$13),Config!$C$30,IF(AND(Config!$B$31=$A27,Config!$A$31=AL$13),Config!$C$31,IF(AND(Config!$B$32=$A27,Config!$A$32=AL$13),Config!$C$32,IF(AND(Config!$B$33=$A27,Config!$A$33=AL$13),Config!$C$33,IF(AND(Config!$B$34=$A27,Config!$A$34=AL$13),Config!$C$34,IF(AND(Config!$B$35=$A27,Config!$A$35=AL$13),Config!$C$35,INDEX(Config!$I$14:$AJ$17,MATCH($C27,Config!$H$14:$H$17,0),MOD(AL$10+$D27-1,28)+1))))))))))</f>
        <v/>
      </c>
    </row>
    <row r="30" spans="1:38" x14ac:dyDescent="0.25">
      <c r="A30" s="1" t="s">
        <v>30</v>
      </c>
    </row>
    <row r="31" spans="1:38" x14ac:dyDescent="0.25">
      <c r="A31" s="19" t="s">
        <v>31</v>
      </c>
      <c r="B31" s="19" t="s">
        <v>32</v>
      </c>
      <c r="C31" s="19" t="s">
        <v>32</v>
      </c>
      <c r="D31" s="19" t="s">
        <v>32</v>
      </c>
      <c r="E31" s="19" t="s">
        <v>32</v>
      </c>
      <c r="F31" s="19" t="s">
        <v>32</v>
      </c>
      <c r="G31" s="19" t="s">
        <v>32</v>
      </c>
      <c r="H31" s="19" t="s">
        <v>32</v>
      </c>
      <c r="I31" s="19" t="s">
        <v>32</v>
      </c>
      <c r="J31" s="19" t="s">
        <v>32</v>
      </c>
      <c r="K31" s="17">
        <f t="shared" ref="K31:AL31" si="6">COUNTIF(K$16:K$27,"M")</f>
        <v>2</v>
      </c>
      <c r="L31" s="17">
        <f t="shared" si="6"/>
        <v>2</v>
      </c>
      <c r="M31" s="17">
        <f t="shared" si="6"/>
        <v>2</v>
      </c>
      <c r="N31" s="17">
        <f t="shared" si="6"/>
        <v>2</v>
      </c>
      <c r="O31" s="17">
        <f t="shared" si="6"/>
        <v>2</v>
      </c>
      <c r="P31" s="17">
        <f t="shared" si="6"/>
        <v>2</v>
      </c>
      <c r="Q31" s="17">
        <f t="shared" si="6"/>
        <v>2</v>
      </c>
      <c r="R31" s="17">
        <f t="shared" si="6"/>
        <v>2</v>
      </c>
      <c r="S31" s="17">
        <f t="shared" si="6"/>
        <v>2</v>
      </c>
      <c r="T31" s="17">
        <f t="shared" si="6"/>
        <v>1</v>
      </c>
      <c r="U31" s="17">
        <f t="shared" si="6"/>
        <v>2</v>
      </c>
      <c r="V31" s="17">
        <f t="shared" si="6"/>
        <v>2</v>
      </c>
      <c r="W31" s="17">
        <f t="shared" si="6"/>
        <v>2</v>
      </c>
      <c r="X31" s="17">
        <f t="shared" si="6"/>
        <v>2</v>
      </c>
      <c r="Y31" s="17">
        <f t="shared" si="6"/>
        <v>2</v>
      </c>
      <c r="Z31" s="17">
        <f t="shared" si="6"/>
        <v>2</v>
      </c>
      <c r="AA31" s="17">
        <f t="shared" si="6"/>
        <v>2</v>
      </c>
      <c r="AB31" s="17">
        <f t="shared" si="6"/>
        <v>2</v>
      </c>
      <c r="AC31" s="17">
        <f t="shared" si="6"/>
        <v>2</v>
      </c>
      <c r="AD31" s="17">
        <f t="shared" si="6"/>
        <v>2</v>
      </c>
      <c r="AE31" s="17">
        <f t="shared" si="6"/>
        <v>2</v>
      </c>
      <c r="AF31" s="17">
        <f t="shared" si="6"/>
        <v>2</v>
      </c>
      <c r="AG31" s="17">
        <f t="shared" si="6"/>
        <v>2</v>
      </c>
      <c r="AH31" s="17">
        <f t="shared" si="6"/>
        <v>2</v>
      </c>
      <c r="AI31" s="17">
        <f t="shared" si="6"/>
        <v>2</v>
      </c>
      <c r="AJ31" s="17">
        <f t="shared" si="6"/>
        <v>2</v>
      </c>
      <c r="AK31" s="17">
        <f t="shared" si="6"/>
        <v>2</v>
      </c>
      <c r="AL31" s="17">
        <f t="shared" si="6"/>
        <v>2</v>
      </c>
    </row>
    <row r="32" spans="1:38" x14ac:dyDescent="0.25">
      <c r="A32" s="2" t="s">
        <v>33</v>
      </c>
      <c r="B32" s="2" t="s">
        <v>32</v>
      </c>
      <c r="C32" s="2" t="s">
        <v>32</v>
      </c>
      <c r="D32" s="2" t="s">
        <v>32</v>
      </c>
      <c r="E32" s="2" t="s">
        <v>32</v>
      </c>
      <c r="F32" s="2" t="s">
        <v>32</v>
      </c>
      <c r="G32" s="2" t="s">
        <v>32</v>
      </c>
      <c r="H32" s="2" t="s">
        <v>32</v>
      </c>
      <c r="I32" s="2" t="s">
        <v>32</v>
      </c>
      <c r="J32" s="2" t="s">
        <v>32</v>
      </c>
      <c r="K32" s="7">
        <f>IF(OR(K$12="Sáb",K$12="Dom"),Config!$J$22,Config!$I$22)</f>
        <v>2</v>
      </c>
      <c r="L32" s="7">
        <f>IF(OR(L$12="Sáb",L$12="Dom"),Config!$J$22,Config!$I$22)</f>
        <v>2</v>
      </c>
      <c r="M32" s="7">
        <f>IF(OR(M$12="Sáb",M$12="Dom"),Config!$J$22,Config!$I$22)</f>
        <v>2</v>
      </c>
      <c r="N32" s="7">
        <f>IF(OR(N$12="Sáb",N$12="Dom"),Config!$J$22,Config!$I$22)</f>
        <v>2</v>
      </c>
      <c r="O32" s="7">
        <f>IF(OR(O$12="Sáb",O$12="Dom"),Config!$J$22,Config!$I$22)</f>
        <v>2</v>
      </c>
      <c r="P32" s="7">
        <f>IF(OR(P$12="Sáb",P$12="Dom"),Config!$J$22,Config!$I$22)</f>
        <v>2</v>
      </c>
      <c r="Q32" s="7">
        <f>IF(OR(Q$12="Sáb",Q$12="Dom"),Config!$J$22,Config!$I$22)</f>
        <v>2</v>
      </c>
      <c r="R32" s="7">
        <f>IF(OR(R$12="Sáb",R$12="Dom"),Config!$J$22,Config!$I$22)</f>
        <v>2</v>
      </c>
      <c r="S32" s="7">
        <f>IF(OR(S$12="Sáb",S$12="Dom"),Config!$J$22,Config!$I$22)</f>
        <v>2</v>
      </c>
      <c r="T32" s="7">
        <f>IF(OR(T$12="Sáb",T$12="Dom"),Config!$J$22,Config!$I$22)</f>
        <v>2</v>
      </c>
      <c r="U32" s="7">
        <f>IF(OR(U$12="Sáb",U$12="Dom"),Config!$J$22,Config!$I$22)</f>
        <v>2</v>
      </c>
      <c r="V32" s="7">
        <f>IF(OR(V$12="Sáb",V$12="Dom"),Config!$J$22,Config!$I$22)</f>
        <v>2</v>
      </c>
      <c r="W32" s="7">
        <f>IF(OR(W$12="Sáb",W$12="Dom"),Config!$J$22,Config!$I$22)</f>
        <v>2</v>
      </c>
      <c r="X32" s="7">
        <f>IF(OR(X$12="Sáb",X$12="Dom"),Config!$J$22,Config!$I$22)</f>
        <v>2</v>
      </c>
      <c r="Y32" s="7">
        <f>IF(OR(Y$12="Sáb",Y$12="Dom"),Config!$J$22,Config!$I$22)</f>
        <v>2</v>
      </c>
      <c r="Z32" s="7">
        <f>IF(OR(Z$12="Sáb",Z$12="Dom"),Config!$J$22,Config!$I$22)</f>
        <v>2</v>
      </c>
      <c r="AA32" s="7">
        <f>IF(OR(AA$12="Sáb",AA$12="Dom"),Config!$J$22,Config!$I$22)</f>
        <v>2</v>
      </c>
      <c r="AB32" s="7">
        <f>IF(OR(AB$12="Sáb",AB$12="Dom"),Config!$J$22,Config!$I$22)</f>
        <v>2</v>
      </c>
      <c r="AC32" s="7">
        <f>IF(OR(AC$12="Sáb",AC$12="Dom"),Config!$J$22,Config!$I$22)</f>
        <v>2</v>
      </c>
      <c r="AD32" s="7">
        <f>IF(OR(AD$12="Sáb",AD$12="Dom"),Config!$J$22,Config!$I$22)</f>
        <v>2</v>
      </c>
      <c r="AE32" s="7">
        <f>IF(OR(AE$12="Sáb",AE$12="Dom"),Config!$J$22,Config!$I$22)</f>
        <v>2</v>
      </c>
      <c r="AF32" s="7">
        <f>IF(OR(AF$12="Sáb",AF$12="Dom"),Config!$J$22,Config!$I$22)</f>
        <v>2</v>
      </c>
      <c r="AG32" s="7">
        <f>IF(OR(AG$12="Sáb",AG$12="Dom"),Config!$J$22,Config!$I$22)</f>
        <v>2</v>
      </c>
      <c r="AH32" s="7">
        <f>IF(OR(AH$12="Sáb",AH$12="Dom"),Config!$J$22,Config!$I$22)</f>
        <v>2</v>
      </c>
      <c r="AI32" s="7">
        <f>IF(OR(AI$12="Sáb",AI$12="Dom"),Config!$J$22,Config!$I$22)</f>
        <v>2</v>
      </c>
      <c r="AJ32" s="7">
        <f>IF(OR(AJ$12="Sáb",AJ$12="Dom"),Config!$J$22,Config!$I$22)</f>
        <v>2</v>
      </c>
      <c r="AK32" s="7">
        <f>IF(OR(AK$12="Sáb",AK$12="Dom"),Config!$J$22,Config!$I$22)</f>
        <v>2</v>
      </c>
      <c r="AL32" s="7">
        <f>IF(OR(AL$12="Sáb",AL$12="Dom"),Config!$J$22,Config!$I$22)</f>
        <v>2</v>
      </c>
    </row>
    <row r="33" spans="1:38" x14ac:dyDescent="0.25">
      <c r="A33" s="20" t="s">
        <v>34</v>
      </c>
      <c r="B33" s="20" t="s">
        <v>32</v>
      </c>
      <c r="C33" s="20" t="s">
        <v>32</v>
      </c>
      <c r="D33" s="20" t="s">
        <v>32</v>
      </c>
      <c r="E33" s="20" t="s">
        <v>32</v>
      </c>
      <c r="F33" s="20" t="s">
        <v>32</v>
      </c>
      <c r="G33" s="20" t="s">
        <v>32</v>
      </c>
      <c r="H33" s="20" t="s">
        <v>32</v>
      </c>
      <c r="I33" s="20" t="s">
        <v>32</v>
      </c>
      <c r="J33" s="20" t="s">
        <v>32</v>
      </c>
      <c r="K33" s="21">
        <f t="shared" ref="K33:AL33" si="7">K31-K32</f>
        <v>0</v>
      </c>
      <c r="L33" s="21">
        <f t="shared" si="7"/>
        <v>0</v>
      </c>
      <c r="M33" s="21">
        <f t="shared" si="7"/>
        <v>0</v>
      </c>
      <c r="N33" s="21">
        <f t="shared" si="7"/>
        <v>0</v>
      </c>
      <c r="O33" s="21">
        <f t="shared" si="7"/>
        <v>0</v>
      </c>
      <c r="P33" s="21">
        <f t="shared" si="7"/>
        <v>0</v>
      </c>
      <c r="Q33" s="21">
        <f t="shared" si="7"/>
        <v>0</v>
      </c>
      <c r="R33" s="21">
        <f t="shared" si="7"/>
        <v>0</v>
      </c>
      <c r="S33" s="21">
        <f t="shared" si="7"/>
        <v>0</v>
      </c>
      <c r="T33" s="21">
        <f t="shared" si="7"/>
        <v>-1</v>
      </c>
      <c r="U33" s="21">
        <f t="shared" si="7"/>
        <v>0</v>
      </c>
      <c r="V33" s="21">
        <f t="shared" si="7"/>
        <v>0</v>
      </c>
      <c r="W33" s="21">
        <f t="shared" si="7"/>
        <v>0</v>
      </c>
      <c r="X33" s="21">
        <f t="shared" si="7"/>
        <v>0</v>
      </c>
      <c r="Y33" s="21">
        <f t="shared" si="7"/>
        <v>0</v>
      </c>
      <c r="Z33" s="21">
        <f t="shared" si="7"/>
        <v>0</v>
      </c>
      <c r="AA33" s="21">
        <f t="shared" si="7"/>
        <v>0</v>
      </c>
      <c r="AB33" s="21">
        <f t="shared" si="7"/>
        <v>0</v>
      </c>
      <c r="AC33" s="21">
        <f t="shared" si="7"/>
        <v>0</v>
      </c>
      <c r="AD33" s="21">
        <f t="shared" si="7"/>
        <v>0</v>
      </c>
      <c r="AE33" s="21">
        <f t="shared" si="7"/>
        <v>0</v>
      </c>
      <c r="AF33" s="21">
        <f t="shared" si="7"/>
        <v>0</v>
      </c>
      <c r="AG33" s="21">
        <f t="shared" si="7"/>
        <v>0</v>
      </c>
      <c r="AH33" s="21">
        <f t="shared" si="7"/>
        <v>0</v>
      </c>
      <c r="AI33" s="21">
        <f t="shared" si="7"/>
        <v>0</v>
      </c>
      <c r="AJ33" s="21">
        <f t="shared" si="7"/>
        <v>0</v>
      </c>
      <c r="AK33" s="21">
        <f t="shared" si="7"/>
        <v>0</v>
      </c>
      <c r="AL33" s="21">
        <f t="shared" si="7"/>
        <v>0</v>
      </c>
    </row>
    <row r="35" spans="1:38" x14ac:dyDescent="0.25">
      <c r="A35" s="19" t="s">
        <v>35</v>
      </c>
      <c r="B35" s="19" t="s">
        <v>32</v>
      </c>
      <c r="C35" s="19" t="s">
        <v>32</v>
      </c>
      <c r="D35" s="19" t="s">
        <v>32</v>
      </c>
      <c r="E35" s="19" t="s">
        <v>32</v>
      </c>
      <c r="F35" s="19" t="s">
        <v>32</v>
      </c>
      <c r="G35" s="19" t="s">
        <v>32</v>
      </c>
      <c r="H35" s="19" t="s">
        <v>32</v>
      </c>
      <c r="I35" s="19" t="s">
        <v>32</v>
      </c>
      <c r="J35" s="19" t="s">
        <v>32</v>
      </c>
      <c r="K35" s="17">
        <f t="shared" ref="K35:AL35" si="8">COUNTIF(K$16:K$27,"T")</f>
        <v>2</v>
      </c>
      <c r="L35" s="17">
        <f t="shared" si="8"/>
        <v>2</v>
      </c>
      <c r="M35" s="17">
        <f t="shared" si="8"/>
        <v>2</v>
      </c>
      <c r="N35" s="17">
        <f t="shared" si="8"/>
        <v>2</v>
      </c>
      <c r="O35" s="17">
        <f t="shared" si="8"/>
        <v>2</v>
      </c>
      <c r="P35" s="17">
        <f t="shared" si="8"/>
        <v>2</v>
      </c>
      <c r="Q35" s="17">
        <f t="shared" si="8"/>
        <v>2</v>
      </c>
      <c r="R35" s="17">
        <f t="shared" si="8"/>
        <v>2</v>
      </c>
      <c r="S35" s="17">
        <f t="shared" si="8"/>
        <v>2</v>
      </c>
      <c r="T35" s="17">
        <f t="shared" si="8"/>
        <v>2</v>
      </c>
      <c r="U35" s="17">
        <f t="shared" si="8"/>
        <v>2</v>
      </c>
      <c r="V35" s="17">
        <f t="shared" si="8"/>
        <v>2</v>
      </c>
      <c r="W35" s="17">
        <f t="shared" si="8"/>
        <v>2</v>
      </c>
      <c r="X35" s="17">
        <f t="shared" si="8"/>
        <v>2</v>
      </c>
      <c r="Y35" s="17">
        <f t="shared" si="8"/>
        <v>2</v>
      </c>
      <c r="Z35" s="17">
        <f t="shared" si="8"/>
        <v>2</v>
      </c>
      <c r="AA35" s="17">
        <f t="shared" si="8"/>
        <v>2</v>
      </c>
      <c r="AB35" s="17">
        <f t="shared" si="8"/>
        <v>2</v>
      </c>
      <c r="AC35" s="17">
        <f t="shared" si="8"/>
        <v>2</v>
      </c>
      <c r="AD35" s="17">
        <f t="shared" si="8"/>
        <v>2</v>
      </c>
      <c r="AE35" s="17">
        <f t="shared" si="8"/>
        <v>2</v>
      </c>
      <c r="AF35" s="17">
        <f t="shared" si="8"/>
        <v>2</v>
      </c>
      <c r="AG35" s="17">
        <f t="shared" si="8"/>
        <v>2</v>
      </c>
      <c r="AH35" s="17">
        <f t="shared" si="8"/>
        <v>2</v>
      </c>
      <c r="AI35" s="17">
        <f t="shared" si="8"/>
        <v>2</v>
      </c>
      <c r="AJ35" s="17">
        <f t="shared" si="8"/>
        <v>2</v>
      </c>
      <c r="AK35" s="17">
        <f t="shared" si="8"/>
        <v>2</v>
      </c>
      <c r="AL35" s="17">
        <f t="shared" si="8"/>
        <v>2</v>
      </c>
    </row>
    <row r="36" spans="1:38" x14ac:dyDescent="0.25">
      <c r="A36" s="2" t="s">
        <v>36</v>
      </c>
      <c r="B36" s="2" t="s">
        <v>32</v>
      </c>
      <c r="C36" s="2" t="s">
        <v>32</v>
      </c>
      <c r="D36" s="2" t="s">
        <v>32</v>
      </c>
      <c r="E36" s="2" t="s">
        <v>32</v>
      </c>
      <c r="F36" s="2" t="s">
        <v>32</v>
      </c>
      <c r="G36" s="2" t="s">
        <v>32</v>
      </c>
      <c r="H36" s="2" t="s">
        <v>32</v>
      </c>
      <c r="I36" s="2" t="s">
        <v>32</v>
      </c>
      <c r="J36" s="2" t="s">
        <v>32</v>
      </c>
      <c r="K36" s="7">
        <f>IF(OR(K$12="Sáb",K$12="Dom"),Config!$J$23,Config!$I$23)</f>
        <v>2</v>
      </c>
      <c r="L36" s="7">
        <f>IF(OR(L$12="Sáb",L$12="Dom"),Config!$J$23,Config!$I$23)</f>
        <v>2</v>
      </c>
      <c r="M36" s="7">
        <f>IF(OR(M$12="Sáb",M$12="Dom"),Config!$J$23,Config!$I$23)</f>
        <v>2</v>
      </c>
      <c r="N36" s="7">
        <f>IF(OR(N$12="Sáb",N$12="Dom"),Config!$J$23,Config!$I$23)</f>
        <v>2</v>
      </c>
      <c r="O36" s="7">
        <f>IF(OR(O$12="Sáb",O$12="Dom"),Config!$J$23,Config!$I$23)</f>
        <v>2</v>
      </c>
      <c r="P36" s="7">
        <f>IF(OR(P$12="Sáb",P$12="Dom"),Config!$J$23,Config!$I$23)</f>
        <v>2</v>
      </c>
      <c r="Q36" s="7">
        <f>IF(OR(Q$12="Sáb",Q$12="Dom"),Config!$J$23,Config!$I$23)</f>
        <v>2</v>
      </c>
      <c r="R36" s="7">
        <f>IF(OR(R$12="Sáb",R$12="Dom"),Config!$J$23,Config!$I$23)</f>
        <v>2</v>
      </c>
      <c r="S36" s="7">
        <f>IF(OR(S$12="Sáb",S$12="Dom"),Config!$J$23,Config!$I$23)</f>
        <v>2</v>
      </c>
      <c r="T36" s="7">
        <f>IF(OR(T$12="Sáb",T$12="Dom"),Config!$J$23,Config!$I$23)</f>
        <v>2</v>
      </c>
      <c r="U36" s="7">
        <f>IF(OR(U$12="Sáb",U$12="Dom"),Config!$J$23,Config!$I$23)</f>
        <v>2</v>
      </c>
      <c r="V36" s="7">
        <f>IF(OR(V$12="Sáb",V$12="Dom"),Config!$J$23,Config!$I$23)</f>
        <v>2</v>
      </c>
      <c r="W36" s="7">
        <f>IF(OR(W$12="Sáb",W$12="Dom"),Config!$J$23,Config!$I$23)</f>
        <v>2</v>
      </c>
      <c r="X36" s="7">
        <f>IF(OR(X$12="Sáb",X$12="Dom"),Config!$J$23,Config!$I$23)</f>
        <v>2</v>
      </c>
      <c r="Y36" s="7">
        <f>IF(OR(Y$12="Sáb",Y$12="Dom"),Config!$J$23,Config!$I$23)</f>
        <v>2</v>
      </c>
      <c r="Z36" s="7">
        <f>IF(OR(Z$12="Sáb",Z$12="Dom"),Config!$J$23,Config!$I$23)</f>
        <v>2</v>
      </c>
      <c r="AA36" s="7">
        <f>IF(OR(AA$12="Sáb",AA$12="Dom"),Config!$J$23,Config!$I$23)</f>
        <v>2</v>
      </c>
      <c r="AB36" s="7">
        <f>IF(OR(AB$12="Sáb",AB$12="Dom"),Config!$J$23,Config!$I$23)</f>
        <v>2</v>
      </c>
      <c r="AC36" s="7">
        <f>IF(OR(AC$12="Sáb",AC$12="Dom"),Config!$J$23,Config!$I$23)</f>
        <v>2</v>
      </c>
      <c r="AD36" s="7">
        <f>IF(OR(AD$12="Sáb",AD$12="Dom"),Config!$J$23,Config!$I$23)</f>
        <v>2</v>
      </c>
      <c r="AE36" s="7">
        <f>IF(OR(AE$12="Sáb",AE$12="Dom"),Config!$J$23,Config!$I$23)</f>
        <v>2</v>
      </c>
      <c r="AF36" s="7">
        <f>IF(OR(AF$12="Sáb",AF$12="Dom"),Config!$J$23,Config!$I$23)</f>
        <v>2</v>
      </c>
      <c r="AG36" s="7">
        <f>IF(OR(AG$12="Sáb",AG$12="Dom"),Config!$J$23,Config!$I$23)</f>
        <v>2</v>
      </c>
      <c r="AH36" s="7">
        <f>IF(OR(AH$12="Sáb",AH$12="Dom"),Config!$J$23,Config!$I$23)</f>
        <v>2</v>
      </c>
      <c r="AI36" s="7">
        <f>IF(OR(AI$12="Sáb",AI$12="Dom"),Config!$J$23,Config!$I$23)</f>
        <v>2</v>
      </c>
      <c r="AJ36" s="7">
        <f>IF(OR(AJ$12="Sáb",AJ$12="Dom"),Config!$J$23,Config!$I$23)</f>
        <v>2</v>
      </c>
      <c r="AK36" s="7">
        <f>IF(OR(AK$12="Sáb",AK$12="Dom"),Config!$J$23,Config!$I$23)</f>
        <v>2</v>
      </c>
      <c r="AL36" s="7">
        <f>IF(OR(AL$12="Sáb",AL$12="Dom"),Config!$J$23,Config!$I$23)</f>
        <v>2</v>
      </c>
    </row>
    <row r="37" spans="1:38" x14ac:dyDescent="0.25">
      <c r="A37" s="20" t="s">
        <v>37</v>
      </c>
      <c r="B37" s="20" t="s">
        <v>32</v>
      </c>
      <c r="C37" s="20" t="s">
        <v>32</v>
      </c>
      <c r="D37" s="20" t="s">
        <v>32</v>
      </c>
      <c r="E37" s="20" t="s">
        <v>32</v>
      </c>
      <c r="F37" s="20" t="s">
        <v>32</v>
      </c>
      <c r="G37" s="20" t="s">
        <v>32</v>
      </c>
      <c r="H37" s="20" t="s">
        <v>32</v>
      </c>
      <c r="I37" s="20" t="s">
        <v>32</v>
      </c>
      <c r="J37" s="20" t="s">
        <v>32</v>
      </c>
      <c r="K37" s="21">
        <f t="shared" ref="K37:AL37" si="9">K35-K36</f>
        <v>0</v>
      </c>
      <c r="L37" s="21">
        <f t="shared" si="9"/>
        <v>0</v>
      </c>
      <c r="M37" s="21">
        <f t="shared" si="9"/>
        <v>0</v>
      </c>
      <c r="N37" s="21">
        <f t="shared" si="9"/>
        <v>0</v>
      </c>
      <c r="O37" s="21">
        <f t="shared" si="9"/>
        <v>0</v>
      </c>
      <c r="P37" s="21">
        <f t="shared" si="9"/>
        <v>0</v>
      </c>
      <c r="Q37" s="21">
        <f t="shared" si="9"/>
        <v>0</v>
      </c>
      <c r="R37" s="21">
        <f t="shared" si="9"/>
        <v>0</v>
      </c>
      <c r="S37" s="21">
        <f t="shared" si="9"/>
        <v>0</v>
      </c>
      <c r="T37" s="21">
        <f t="shared" si="9"/>
        <v>0</v>
      </c>
      <c r="U37" s="21">
        <f t="shared" si="9"/>
        <v>0</v>
      </c>
      <c r="V37" s="21">
        <f t="shared" si="9"/>
        <v>0</v>
      </c>
      <c r="W37" s="21">
        <f t="shared" si="9"/>
        <v>0</v>
      </c>
      <c r="X37" s="21">
        <f t="shared" si="9"/>
        <v>0</v>
      </c>
      <c r="Y37" s="21">
        <f t="shared" si="9"/>
        <v>0</v>
      </c>
      <c r="Z37" s="21">
        <f t="shared" si="9"/>
        <v>0</v>
      </c>
      <c r="AA37" s="21">
        <f t="shared" si="9"/>
        <v>0</v>
      </c>
      <c r="AB37" s="21">
        <f t="shared" si="9"/>
        <v>0</v>
      </c>
      <c r="AC37" s="21">
        <f t="shared" si="9"/>
        <v>0</v>
      </c>
      <c r="AD37" s="21">
        <f t="shared" si="9"/>
        <v>0</v>
      </c>
      <c r="AE37" s="21">
        <f t="shared" si="9"/>
        <v>0</v>
      </c>
      <c r="AF37" s="21">
        <f t="shared" si="9"/>
        <v>0</v>
      </c>
      <c r="AG37" s="21">
        <f t="shared" si="9"/>
        <v>0</v>
      </c>
      <c r="AH37" s="21">
        <f t="shared" si="9"/>
        <v>0</v>
      </c>
      <c r="AI37" s="21">
        <f t="shared" si="9"/>
        <v>0</v>
      </c>
      <c r="AJ37" s="21">
        <f t="shared" si="9"/>
        <v>0</v>
      </c>
      <c r="AK37" s="21">
        <f t="shared" si="9"/>
        <v>0</v>
      </c>
      <c r="AL37" s="21">
        <f t="shared" si="9"/>
        <v>0</v>
      </c>
    </row>
    <row r="39" spans="1:38" x14ac:dyDescent="0.25">
      <c r="A39" s="19" t="s">
        <v>38</v>
      </c>
      <c r="B39" s="19" t="s">
        <v>32</v>
      </c>
      <c r="C39" s="19" t="s">
        <v>32</v>
      </c>
      <c r="D39" s="19" t="s">
        <v>32</v>
      </c>
      <c r="E39" s="19" t="s">
        <v>32</v>
      </c>
      <c r="F39" s="19" t="s">
        <v>32</v>
      </c>
      <c r="G39" s="19" t="s">
        <v>32</v>
      </c>
      <c r="H39" s="19" t="s">
        <v>32</v>
      </c>
      <c r="I39" s="19" t="s">
        <v>32</v>
      </c>
      <c r="J39" s="19" t="s">
        <v>32</v>
      </c>
      <c r="K39" s="17">
        <f t="shared" ref="K39:AL39" si="10">COUNTIF(K$16:K$27,"N")</f>
        <v>2</v>
      </c>
      <c r="L39" s="17">
        <f t="shared" si="10"/>
        <v>2</v>
      </c>
      <c r="M39" s="17">
        <f t="shared" si="10"/>
        <v>2</v>
      </c>
      <c r="N39" s="17">
        <f t="shared" si="10"/>
        <v>2</v>
      </c>
      <c r="O39" s="17">
        <f t="shared" si="10"/>
        <v>2</v>
      </c>
      <c r="P39" s="17">
        <f t="shared" si="10"/>
        <v>2</v>
      </c>
      <c r="Q39" s="17">
        <f t="shared" si="10"/>
        <v>2</v>
      </c>
      <c r="R39" s="17">
        <f t="shared" si="10"/>
        <v>2</v>
      </c>
      <c r="S39" s="17">
        <f t="shared" si="10"/>
        <v>2</v>
      </c>
      <c r="T39" s="17">
        <f t="shared" si="10"/>
        <v>2</v>
      </c>
      <c r="U39" s="17">
        <f t="shared" si="10"/>
        <v>2</v>
      </c>
      <c r="V39" s="17">
        <f t="shared" si="10"/>
        <v>2</v>
      </c>
      <c r="W39" s="17">
        <f t="shared" si="10"/>
        <v>2</v>
      </c>
      <c r="X39" s="17">
        <f t="shared" si="10"/>
        <v>1</v>
      </c>
      <c r="Y39" s="17">
        <f t="shared" si="10"/>
        <v>2</v>
      </c>
      <c r="Z39" s="17">
        <f t="shared" si="10"/>
        <v>2</v>
      </c>
      <c r="AA39" s="17">
        <f t="shared" si="10"/>
        <v>2</v>
      </c>
      <c r="AB39" s="17">
        <f t="shared" si="10"/>
        <v>2</v>
      </c>
      <c r="AC39" s="17">
        <f t="shared" si="10"/>
        <v>2</v>
      </c>
      <c r="AD39" s="17">
        <f t="shared" si="10"/>
        <v>2</v>
      </c>
      <c r="AE39" s="17">
        <f t="shared" si="10"/>
        <v>2</v>
      </c>
      <c r="AF39" s="17">
        <f t="shared" si="10"/>
        <v>2</v>
      </c>
      <c r="AG39" s="17">
        <f t="shared" si="10"/>
        <v>2</v>
      </c>
      <c r="AH39" s="17">
        <f t="shared" si="10"/>
        <v>2</v>
      </c>
      <c r="AI39" s="17">
        <f t="shared" si="10"/>
        <v>2</v>
      </c>
      <c r="AJ39" s="17">
        <f t="shared" si="10"/>
        <v>2</v>
      </c>
      <c r="AK39" s="17">
        <f t="shared" si="10"/>
        <v>2</v>
      </c>
      <c r="AL39" s="17">
        <f t="shared" si="10"/>
        <v>2</v>
      </c>
    </row>
    <row r="40" spans="1:38" x14ac:dyDescent="0.25">
      <c r="A40" s="2" t="s">
        <v>39</v>
      </c>
      <c r="B40" s="2" t="s">
        <v>32</v>
      </c>
      <c r="C40" s="2" t="s">
        <v>32</v>
      </c>
      <c r="D40" s="2" t="s">
        <v>32</v>
      </c>
      <c r="E40" s="2" t="s">
        <v>32</v>
      </c>
      <c r="F40" s="2" t="s">
        <v>32</v>
      </c>
      <c r="G40" s="2" t="s">
        <v>32</v>
      </c>
      <c r="H40" s="2" t="s">
        <v>32</v>
      </c>
      <c r="I40" s="2" t="s">
        <v>32</v>
      </c>
      <c r="J40" s="2" t="s">
        <v>32</v>
      </c>
      <c r="K40" s="7">
        <f>IF(OR(K$12="Sáb",K$12="Dom"),Config!$J$24,Config!$I$24)</f>
        <v>2</v>
      </c>
      <c r="L40" s="7">
        <f>IF(OR(L$12="Sáb",L$12="Dom"),Config!$J$24,Config!$I$24)</f>
        <v>2</v>
      </c>
      <c r="M40" s="7">
        <f>IF(OR(M$12="Sáb",M$12="Dom"),Config!$J$24,Config!$I$24)</f>
        <v>2</v>
      </c>
      <c r="N40" s="7">
        <f>IF(OR(N$12="Sáb",N$12="Dom"),Config!$J$24,Config!$I$24)</f>
        <v>2</v>
      </c>
      <c r="O40" s="7">
        <f>IF(OR(O$12="Sáb",O$12="Dom"),Config!$J$24,Config!$I$24)</f>
        <v>2</v>
      </c>
      <c r="P40" s="7">
        <f>IF(OR(P$12="Sáb",P$12="Dom"),Config!$J$24,Config!$I$24)</f>
        <v>2</v>
      </c>
      <c r="Q40" s="7">
        <f>IF(OR(Q$12="Sáb",Q$12="Dom"),Config!$J$24,Config!$I$24)</f>
        <v>2</v>
      </c>
      <c r="R40" s="7">
        <f>IF(OR(R$12="Sáb",R$12="Dom"),Config!$J$24,Config!$I$24)</f>
        <v>2</v>
      </c>
      <c r="S40" s="7">
        <f>IF(OR(S$12="Sáb",S$12="Dom"),Config!$J$24,Config!$I$24)</f>
        <v>2</v>
      </c>
      <c r="T40" s="7">
        <f>IF(OR(T$12="Sáb",T$12="Dom"),Config!$J$24,Config!$I$24)</f>
        <v>2</v>
      </c>
      <c r="U40" s="7">
        <f>IF(OR(U$12="Sáb",U$12="Dom"),Config!$J$24,Config!$I$24)</f>
        <v>2</v>
      </c>
      <c r="V40" s="7">
        <f>IF(OR(V$12="Sáb",V$12="Dom"),Config!$J$24,Config!$I$24)</f>
        <v>2</v>
      </c>
      <c r="W40" s="7">
        <f>IF(OR(W$12="Sáb",W$12="Dom"),Config!$J$24,Config!$I$24)</f>
        <v>2</v>
      </c>
      <c r="X40" s="7">
        <f>IF(OR(X$12="Sáb",X$12="Dom"),Config!$J$24,Config!$I$24)</f>
        <v>2</v>
      </c>
      <c r="Y40" s="7">
        <f>IF(OR(Y$12="Sáb",Y$12="Dom"),Config!$J$24,Config!$I$24)</f>
        <v>2</v>
      </c>
      <c r="Z40" s="7">
        <f>IF(OR(Z$12="Sáb",Z$12="Dom"),Config!$J$24,Config!$I$24)</f>
        <v>2</v>
      </c>
      <c r="AA40" s="7">
        <f>IF(OR(AA$12="Sáb",AA$12="Dom"),Config!$J$24,Config!$I$24)</f>
        <v>2</v>
      </c>
      <c r="AB40" s="7">
        <f>IF(OR(AB$12="Sáb",AB$12="Dom"),Config!$J$24,Config!$I$24)</f>
        <v>2</v>
      </c>
      <c r="AC40" s="7">
        <f>IF(OR(AC$12="Sáb",AC$12="Dom"),Config!$J$24,Config!$I$24)</f>
        <v>2</v>
      </c>
      <c r="AD40" s="7">
        <f>IF(OR(AD$12="Sáb",AD$12="Dom"),Config!$J$24,Config!$I$24)</f>
        <v>2</v>
      </c>
      <c r="AE40" s="7">
        <f>IF(OR(AE$12="Sáb",AE$12="Dom"),Config!$J$24,Config!$I$24)</f>
        <v>2</v>
      </c>
      <c r="AF40" s="7">
        <f>IF(OR(AF$12="Sáb",AF$12="Dom"),Config!$J$24,Config!$I$24)</f>
        <v>2</v>
      </c>
      <c r="AG40" s="7">
        <f>IF(OR(AG$12="Sáb",AG$12="Dom"),Config!$J$24,Config!$I$24)</f>
        <v>2</v>
      </c>
      <c r="AH40" s="7">
        <f>IF(OR(AH$12="Sáb",AH$12="Dom"),Config!$J$24,Config!$I$24)</f>
        <v>2</v>
      </c>
      <c r="AI40" s="7">
        <f>IF(OR(AI$12="Sáb",AI$12="Dom"),Config!$J$24,Config!$I$24)</f>
        <v>2</v>
      </c>
      <c r="AJ40" s="7">
        <f>IF(OR(AJ$12="Sáb",AJ$12="Dom"),Config!$J$24,Config!$I$24)</f>
        <v>2</v>
      </c>
      <c r="AK40" s="7">
        <f>IF(OR(AK$12="Sáb",AK$12="Dom"),Config!$J$24,Config!$I$24)</f>
        <v>2</v>
      </c>
      <c r="AL40" s="7">
        <f>IF(OR(AL$12="Sáb",AL$12="Dom"),Config!$J$24,Config!$I$24)</f>
        <v>2</v>
      </c>
    </row>
    <row r="41" spans="1:38" x14ac:dyDescent="0.25">
      <c r="A41" s="20" t="s">
        <v>40</v>
      </c>
      <c r="B41" s="20" t="s">
        <v>32</v>
      </c>
      <c r="C41" s="20" t="s">
        <v>32</v>
      </c>
      <c r="D41" s="20" t="s">
        <v>32</v>
      </c>
      <c r="E41" s="20" t="s">
        <v>32</v>
      </c>
      <c r="F41" s="20" t="s">
        <v>32</v>
      </c>
      <c r="G41" s="20" t="s">
        <v>32</v>
      </c>
      <c r="H41" s="20" t="s">
        <v>32</v>
      </c>
      <c r="I41" s="20" t="s">
        <v>32</v>
      </c>
      <c r="J41" s="20" t="s">
        <v>32</v>
      </c>
      <c r="K41" s="21">
        <f t="shared" ref="K41:AL41" si="11">K39-K40</f>
        <v>0</v>
      </c>
      <c r="L41" s="21">
        <f t="shared" si="11"/>
        <v>0</v>
      </c>
      <c r="M41" s="21">
        <f t="shared" si="11"/>
        <v>0</v>
      </c>
      <c r="N41" s="21">
        <f t="shared" si="11"/>
        <v>0</v>
      </c>
      <c r="O41" s="21">
        <f t="shared" si="11"/>
        <v>0</v>
      </c>
      <c r="P41" s="21">
        <f t="shared" si="11"/>
        <v>0</v>
      </c>
      <c r="Q41" s="21">
        <f t="shared" si="11"/>
        <v>0</v>
      </c>
      <c r="R41" s="21">
        <f t="shared" si="11"/>
        <v>0</v>
      </c>
      <c r="S41" s="21">
        <f t="shared" si="11"/>
        <v>0</v>
      </c>
      <c r="T41" s="21">
        <f t="shared" si="11"/>
        <v>0</v>
      </c>
      <c r="U41" s="21">
        <f t="shared" si="11"/>
        <v>0</v>
      </c>
      <c r="V41" s="21">
        <f t="shared" si="11"/>
        <v>0</v>
      </c>
      <c r="W41" s="21">
        <f t="shared" si="11"/>
        <v>0</v>
      </c>
      <c r="X41" s="21">
        <f t="shared" si="11"/>
        <v>-1</v>
      </c>
      <c r="Y41" s="21">
        <f t="shared" si="11"/>
        <v>0</v>
      </c>
      <c r="Z41" s="21">
        <f t="shared" si="11"/>
        <v>0</v>
      </c>
      <c r="AA41" s="21">
        <f t="shared" si="11"/>
        <v>0</v>
      </c>
      <c r="AB41" s="21">
        <f t="shared" si="11"/>
        <v>0</v>
      </c>
      <c r="AC41" s="21">
        <f t="shared" si="11"/>
        <v>0</v>
      </c>
      <c r="AD41" s="21">
        <f t="shared" si="11"/>
        <v>0</v>
      </c>
      <c r="AE41" s="21">
        <f t="shared" si="11"/>
        <v>0</v>
      </c>
      <c r="AF41" s="21">
        <f t="shared" si="11"/>
        <v>0</v>
      </c>
      <c r="AG41" s="21">
        <f t="shared" si="11"/>
        <v>0</v>
      </c>
      <c r="AH41" s="21">
        <f t="shared" si="11"/>
        <v>0</v>
      </c>
      <c r="AI41" s="21">
        <f t="shared" si="11"/>
        <v>0</v>
      </c>
      <c r="AJ41" s="21">
        <f t="shared" si="11"/>
        <v>0</v>
      </c>
      <c r="AK41" s="21">
        <f t="shared" si="11"/>
        <v>0</v>
      </c>
      <c r="AL41" s="21">
        <f t="shared" si="11"/>
        <v>0</v>
      </c>
    </row>
    <row r="43" spans="1:38" x14ac:dyDescent="0.25">
      <c r="A43" s="47" t="s">
        <v>41</v>
      </c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8"/>
      <c r="Z43" s="48"/>
      <c r="AA43" s="48"/>
      <c r="AB43" s="48"/>
      <c r="AC43" s="48"/>
      <c r="AD43" s="48"/>
      <c r="AE43" s="48"/>
      <c r="AF43" s="48"/>
      <c r="AG43" s="48"/>
      <c r="AH43" s="48"/>
      <c r="AI43" s="48"/>
      <c r="AJ43" s="48"/>
      <c r="AK43" s="48"/>
      <c r="AL43" s="48"/>
    </row>
  </sheetData>
  <mergeCells count="13">
    <mergeCell ref="A1:AL1"/>
    <mergeCell ref="Y11:AE11"/>
    <mergeCell ref="K11:Q11"/>
    <mergeCell ref="H4:I4"/>
    <mergeCell ref="R11:X11"/>
    <mergeCell ref="A6:J7"/>
    <mergeCell ref="A2:AL2"/>
    <mergeCell ref="E4:F4"/>
    <mergeCell ref="A43:AL43"/>
    <mergeCell ref="B4:C4"/>
    <mergeCell ref="AF11:AL11"/>
    <mergeCell ref="K15:AL15"/>
    <mergeCell ref="K4:M4"/>
  </mergeCells>
  <conditionalFormatting sqref="K16:AL27">
    <cfRule type="expression" dxfId="14" priority="1">
      <formula>K16="M"</formula>
    </cfRule>
    <cfRule type="expression" dxfId="13" priority="2">
      <formula>K16="T"</formula>
    </cfRule>
    <cfRule type="expression" dxfId="12" priority="3">
      <formula>K16="N"</formula>
    </cfRule>
    <cfRule type="expression" dxfId="11" priority="4">
      <formula>K16="L"</formula>
    </cfRule>
    <cfRule type="expression" dxfId="10" priority="5">
      <formula>K16="V"</formula>
    </cfRule>
    <cfRule type="expression" dxfId="9" priority="6">
      <formula>K16="F"</formula>
    </cfRule>
  </conditionalFormatting>
  <conditionalFormatting sqref="K33:AL33">
    <cfRule type="cellIs" dxfId="8" priority="7" operator="lessThan">
      <formula>0</formula>
    </cfRule>
    <cfRule type="cellIs" dxfId="7" priority="8" operator="equal">
      <formula>0</formula>
    </cfRule>
    <cfRule type="cellIs" dxfId="6" priority="9" operator="greaterThan">
      <formula>0</formula>
    </cfRule>
  </conditionalFormatting>
  <conditionalFormatting sqref="K37:AL37">
    <cfRule type="cellIs" dxfId="5" priority="10" operator="lessThan">
      <formula>0</formula>
    </cfRule>
    <cfRule type="cellIs" dxfId="4" priority="11" operator="equal">
      <formula>0</formula>
    </cfRule>
    <cfRule type="cellIs" dxfId="3" priority="12" operator="greaterThan">
      <formula>0</formula>
    </cfRule>
  </conditionalFormatting>
  <conditionalFormatting sqref="K41:AL41">
    <cfRule type="cellIs" dxfId="2" priority="13" operator="lessThan">
      <formula>0</formula>
    </cfRule>
    <cfRule type="cellIs" dxfId="1" priority="14" operator="equal">
      <formula>0</formula>
    </cfRule>
    <cfRule type="cellIs" dxfId="0" priority="15" operator="greaterThan">
      <formula>0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J36"/>
  <sheetViews>
    <sheetView showGridLines="0" workbookViewId="0"/>
  </sheetViews>
  <sheetFormatPr baseColWidth="10" defaultColWidth="9.140625" defaultRowHeight="15" x14ac:dyDescent="0.25"/>
  <cols>
    <col min="1" max="1" width="12" customWidth="1"/>
    <col min="2" max="2" width="22" customWidth="1"/>
    <col min="3" max="3" width="16" customWidth="1"/>
    <col min="4" max="4" width="10" customWidth="1"/>
    <col min="5" max="5" width="12" hidden="1" customWidth="1"/>
    <col min="6" max="6" width="16" customWidth="1"/>
    <col min="8" max="8" width="10" customWidth="1"/>
    <col min="9" max="36" width="4" customWidth="1"/>
  </cols>
  <sheetData>
    <row r="1" spans="1:36" ht="21" x14ac:dyDescent="0.35">
      <c r="A1" s="53" t="s">
        <v>42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</row>
    <row r="3" spans="1:36" x14ac:dyDescent="0.25">
      <c r="A3" s="1" t="s">
        <v>43</v>
      </c>
      <c r="D3" s="1" t="s">
        <v>44</v>
      </c>
      <c r="H3" s="1" t="s">
        <v>45</v>
      </c>
    </row>
    <row r="4" spans="1:36" x14ac:dyDescent="0.25">
      <c r="A4" s="23" t="s">
        <v>46</v>
      </c>
      <c r="B4" s="24" t="s">
        <v>47</v>
      </c>
      <c r="D4" s="61" t="s">
        <v>48</v>
      </c>
      <c r="E4" s="55"/>
      <c r="F4" s="55"/>
      <c r="G4" s="56"/>
      <c r="H4" s="4" t="s">
        <v>8</v>
      </c>
      <c r="I4" s="4" t="s">
        <v>49</v>
      </c>
      <c r="J4" s="4" t="s">
        <v>3</v>
      </c>
      <c r="K4" s="4" t="s">
        <v>4</v>
      </c>
      <c r="L4" s="4" t="s">
        <v>10</v>
      </c>
    </row>
    <row r="5" spans="1:36" x14ac:dyDescent="0.25">
      <c r="A5" s="23" t="s">
        <v>50</v>
      </c>
      <c r="B5" s="25">
        <v>45754</v>
      </c>
      <c r="D5" s="62"/>
      <c r="E5" s="48"/>
      <c r="F5" s="48"/>
      <c r="G5" s="63"/>
      <c r="H5" s="5" t="s">
        <v>11</v>
      </c>
      <c r="I5" s="26" t="s">
        <v>12</v>
      </c>
      <c r="J5" s="27" t="s">
        <v>51</v>
      </c>
      <c r="K5" s="27" t="s">
        <v>52</v>
      </c>
      <c r="L5" s="28">
        <v>8</v>
      </c>
    </row>
    <row r="6" spans="1:36" x14ac:dyDescent="0.25">
      <c r="A6" s="23" t="s">
        <v>53</v>
      </c>
      <c r="B6" s="3">
        <f>B5+27</f>
        <v>45781</v>
      </c>
      <c r="D6" s="62"/>
      <c r="E6" s="48"/>
      <c r="F6" s="48"/>
      <c r="G6" s="63"/>
      <c r="H6" s="8" t="s">
        <v>17</v>
      </c>
      <c r="I6" s="29" t="s">
        <v>18</v>
      </c>
      <c r="J6" s="27" t="s">
        <v>52</v>
      </c>
      <c r="K6" s="27" t="s">
        <v>54</v>
      </c>
      <c r="L6" s="28">
        <v>8</v>
      </c>
    </row>
    <row r="7" spans="1:36" x14ac:dyDescent="0.25">
      <c r="A7" s="23" t="s">
        <v>55</v>
      </c>
      <c r="B7" s="2" t="str">
        <f>IF(WEEKDAY(B5,2)=1,"Correcto: empieza en lunes","Revisa: la fecha debe ser lunes")</f>
        <v>Correcto: empieza en lunes</v>
      </c>
      <c r="D7" s="57"/>
      <c r="E7" s="58"/>
      <c r="F7" s="58"/>
      <c r="G7" s="59"/>
      <c r="H7" s="11" t="s">
        <v>19</v>
      </c>
      <c r="I7" s="30" t="s">
        <v>20</v>
      </c>
      <c r="J7" s="27" t="s">
        <v>54</v>
      </c>
      <c r="K7" s="27" t="s">
        <v>51</v>
      </c>
      <c r="L7" s="28">
        <v>8</v>
      </c>
    </row>
    <row r="8" spans="1:36" x14ac:dyDescent="0.25">
      <c r="H8" s="15" t="s">
        <v>21</v>
      </c>
      <c r="I8" s="31" t="s">
        <v>22</v>
      </c>
      <c r="J8" s="27" t="s">
        <v>56</v>
      </c>
      <c r="K8" s="27" t="s">
        <v>56</v>
      </c>
      <c r="L8" s="28">
        <v>0</v>
      </c>
    </row>
    <row r="9" spans="1:36" x14ac:dyDescent="0.25">
      <c r="H9" s="32" t="s">
        <v>57</v>
      </c>
      <c r="I9" s="33" t="s">
        <v>58</v>
      </c>
      <c r="J9" s="27" t="s">
        <v>56</v>
      </c>
      <c r="K9" s="27" t="s">
        <v>56</v>
      </c>
      <c r="L9" s="28">
        <v>0</v>
      </c>
    </row>
    <row r="10" spans="1:36" x14ac:dyDescent="0.25">
      <c r="A10" s="1" t="s">
        <v>2</v>
      </c>
      <c r="H10" s="34" t="s">
        <v>59</v>
      </c>
      <c r="I10" s="35" t="s">
        <v>60</v>
      </c>
      <c r="J10" s="27" t="s">
        <v>61</v>
      </c>
      <c r="K10" s="27" t="s">
        <v>62</v>
      </c>
      <c r="L10" s="28">
        <v>8</v>
      </c>
    </row>
    <row r="11" spans="1:36" x14ac:dyDescent="0.25">
      <c r="A11" s="4" t="s">
        <v>63</v>
      </c>
      <c r="B11" s="4" t="s">
        <v>23</v>
      </c>
      <c r="C11" s="4" t="s">
        <v>24</v>
      </c>
      <c r="D11" s="4" t="s">
        <v>25</v>
      </c>
      <c r="E11" s="4" t="s">
        <v>64</v>
      </c>
      <c r="F11" s="4" t="s">
        <v>65</v>
      </c>
    </row>
    <row r="12" spans="1:36" x14ac:dyDescent="0.25">
      <c r="A12" s="36" t="s">
        <v>66</v>
      </c>
      <c r="B12" s="37" t="s">
        <v>67</v>
      </c>
      <c r="C12" s="37" t="s">
        <v>68</v>
      </c>
      <c r="D12" s="36" t="s">
        <v>69</v>
      </c>
      <c r="E12" s="36">
        <v>0</v>
      </c>
      <c r="F12" s="38" t="s">
        <v>70</v>
      </c>
      <c r="H12" s="1" t="s">
        <v>71</v>
      </c>
    </row>
    <row r="13" spans="1:36" x14ac:dyDescent="0.25">
      <c r="A13" s="36" t="s">
        <v>66</v>
      </c>
      <c r="B13" s="37" t="s">
        <v>72</v>
      </c>
      <c r="C13" s="37" t="s">
        <v>73</v>
      </c>
      <c r="D13" s="36" t="s">
        <v>69</v>
      </c>
      <c r="E13" s="36">
        <v>0</v>
      </c>
      <c r="F13" s="38" t="s">
        <v>70</v>
      </c>
      <c r="H13" s="4" t="s">
        <v>25</v>
      </c>
      <c r="I13" s="4">
        <v>1</v>
      </c>
      <c r="J13" s="4">
        <v>2</v>
      </c>
      <c r="K13" s="4">
        <v>3</v>
      </c>
      <c r="L13" s="4">
        <v>4</v>
      </c>
      <c r="M13" s="4">
        <v>5</v>
      </c>
      <c r="N13" s="4">
        <v>6</v>
      </c>
      <c r="O13" s="4">
        <v>7</v>
      </c>
      <c r="P13" s="4">
        <v>8</v>
      </c>
      <c r="Q13" s="4">
        <v>9</v>
      </c>
      <c r="R13" s="4">
        <v>10</v>
      </c>
      <c r="S13" s="4">
        <v>11</v>
      </c>
      <c r="T13" s="4">
        <v>12</v>
      </c>
      <c r="U13" s="4">
        <v>13</v>
      </c>
      <c r="V13" s="4">
        <v>14</v>
      </c>
      <c r="W13" s="4">
        <v>15</v>
      </c>
      <c r="X13" s="4">
        <v>16</v>
      </c>
      <c r="Y13" s="4">
        <v>17</v>
      </c>
      <c r="Z13" s="4">
        <v>18</v>
      </c>
      <c r="AA13" s="4">
        <v>19</v>
      </c>
      <c r="AB13" s="4">
        <v>20</v>
      </c>
      <c r="AC13" s="4">
        <v>21</v>
      </c>
      <c r="AD13" s="4">
        <v>22</v>
      </c>
      <c r="AE13" s="4">
        <v>23</v>
      </c>
      <c r="AF13" s="4">
        <v>24</v>
      </c>
      <c r="AG13" s="4">
        <v>25</v>
      </c>
      <c r="AH13" s="4">
        <v>26</v>
      </c>
      <c r="AI13" s="4">
        <v>27</v>
      </c>
      <c r="AJ13" s="4">
        <v>28</v>
      </c>
    </row>
    <row r="14" spans="1:36" x14ac:dyDescent="0.25">
      <c r="A14" s="36" t="s">
        <v>66</v>
      </c>
      <c r="B14" s="37" t="s">
        <v>74</v>
      </c>
      <c r="C14" s="37" t="s">
        <v>75</v>
      </c>
      <c r="D14" s="36" t="s">
        <v>76</v>
      </c>
      <c r="E14" s="36">
        <v>0</v>
      </c>
      <c r="F14" s="38" t="s">
        <v>70</v>
      </c>
      <c r="H14" s="4" t="s">
        <v>69</v>
      </c>
      <c r="I14" s="39" t="s">
        <v>11</v>
      </c>
      <c r="J14" s="39" t="s">
        <v>11</v>
      </c>
      <c r="K14" s="39" t="s">
        <v>11</v>
      </c>
      <c r="L14" s="39" t="s">
        <v>11</v>
      </c>
      <c r="M14" s="39" t="s">
        <v>11</v>
      </c>
      <c r="N14" s="39" t="s">
        <v>11</v>
      </c>
      <c r="O14" s="39" t="s">
        <v>11</v>
      </c>
      <c r="P14" s="40" t="s">
        <v>17</v>
      </c>
      <c r="Q14" s="40" t="s">
        <v>17</v>
      </c>
      <c r="R14" s="40" t="s">
        <v>17</v>
      </c>
      <c r="S14" s="40" t="s">
        <v>17</v>
      </c>
      <c r="T14" s="40" t="s">
        <v>17</v>
      </c>
      <c r="U14" s="40" t="s">
        <v>17</v>
      </c>
      <c r="V14" s="40" t="s">
        <v>17</v>
      </c>
      <c r="W14" s="41" t="s">
        <v>19</v>
      </c>
      <c r="X14" s="41" t="s">
        <v>19</v>
      </c>
      <c r="Y14" s="41" t="s">
        <v>19</v>
      </c>
      <c r="Z14" s="41" t="s">
        <v>19</v>
      </c>
      <c r="AA14" s="41" t="s">
        <v>19</v>
      </c>
      <c r="AB14" s="41" t="s">
        <v>19</v>
      </c>
      <c r="AC14" s="41" t="s">
        <v>19</v>
      </c>
      <c r="AD14" s="42" t="s">
        <v>21</v>
      </c>
      <c r="AE14" s="42" t="s">
        <v>21</v>
      </c>
      <c r="AF14" s="42" t="s">
        <v>21</v>
      </c>
      <c r="AG14" s="42" t="s">
        <v>21</v>
      </c>
      <c r="AH14" s="42" t="s">
        <v>21</v>
      </c>
      <c r="AI14" s="42" t="s">
        <v>21</v>
      </c>
      <c r="AJ14" s="42" t="s">
        <v>21</v>
      </c>
    </row>
    <row r="15" spans="1:36" x14ac:dyDescent="0.25">
      <c r="A15" s="36" t="s">
        <v>66</v>
      </c>
      <c r="B15" s="37" t="s">
        <v>77</v>
      </c>
      <c r="C15" s="37" t="s">
        <v>75</v>
      </c>
      <c r="D15" s="36" t="s">
        <v>76</v>
      </c>
      <c r="E15" s="36">
        <v>0</v>
      </c>
      <c r="F15" s="38" t="s">
        <v>70</v>
      </c>
      <c r="H15" s="4" t="s">
        <v>76</v>
      </c>
      <c r="I15" s="40" t="s">
        <v>17</v>
      </c>
      <c r="J15" s="40" t="s">
        <v>17</v>
      </c>
      <c r="K15" s="40" t="s">
        <v>17</v>
      </c>
      <c r="L15" s="40" t="s">
        <v>17</v>
      </c>
      <c r="M15" s="40" t="s">
        <v>17</v>
      </c>
      <c r="N15" s="40" t="s">
        <v>17</v>
      </c>
      <c r="O15" s="40" t="s">
        <v>17</v>
      </c>
      <c r="P15" s="41" t="s">
        <v>19</v>
      </c>
      <c r="Q15" s="41" t="s">
        <v>19</v>
      </c>
      <c r="R15" s="41" t="s">
        <v>19</v>
      </c>
      <c r="S15" s="41" t="s">
        <v>19</v>
      </c>
      <c r="T15" s="41" t="s">
        <v>19</v>
      </c>
      <c r="U15" s="41" t="s">
        <v>19</v>
      </c>
      <c r="V15" s="41" t="s">
        <v>19</v>
      </c>
      <c r="W15" s="42" t="s">
        <v>21</v>
      </c>
      <c r="X15" s="42" t="s">
        <v>21</v>
      </c>
      <c r="Y15" s="42" t="s">
        <v>21</v>
      </c>
      <c r="Z15" s="42" t="s">
        <v>21</v>
      </c>
      <c r="AA15" s="42" t="s">
        <v>21</v>
      </c>
      <c r="AB15" s="42" t="s">
        <v>21</v>
      </c>
      <c r="AC15" s="42" t="s">
        <v>21</v>
      </c>
      <c r="AD15" s="39" t="s">
        <v>11</v>
      </c>
      <c r="AE15" s="39" t="s">
        <v>11</v>
      </c>
      <c r="AF15" s="39" t="s">
        <v>11</v>
      </c>
      <c r="AG15" s="39" t="s">
        <v>11</v>
      </c>
      <c r="AH15" s="39" t="s">
        <v>11</v>
      </c>
      <c r="AI15" s="39" t="s">
        <v>11</v>
      </c>
      <c r="AJ15" s="39" t="s">
        <v>11</v>
      </c>
    </row>
    <row r="16" spans="1:36" x14ac:dyDescent="0.25">
      <c r="A16" s="36" t="s">
        <v>66</v>
      </c>
      <c r="B16" s="37" t="s">
        <v>78</v>
      </c>
      <c r="C16" s="37" t="s">
        <v>79</v>
      </c>
      <c r="D16" s="36" t="s">
        <v>80</v>
      </c>
      <c r="E16" s="36">
        <v>0</v>
      </c>
      <c r="F16" s="38" t="s">
        <v>70</v>
      </c>
      <c r="H16" s="4" t="s">
        <v>80</v>
      </c>
      <c r="I16" s="41" t="s">
        <v>19</v>
      </c>
      <c r="J16" s="41" t="s">
        <v>19</v>
      </c>
      <c r="K16" s="41" t="s">
        <v>19</v>
      </c>
      <c r="L16" s="41" t="s">
        <v>19</v>
      </c>
      <c r="M16" s="41" t="s">
        <v>19</v>
      </c>
      <c r="N16" s="41" t="s">
        <v>19</v>
      </c>
      <c r="O16" s="41" t="s">
        <v>19</v>
      </c>
      <c r="P16" s="42" t="s">
        <v>21</v>
      </c>
      <c r="Q16" s="42" t="s">
        <v>21</v>
      </c>
      <c r="R16" s="42" t="s">
        <v>21</v>
      </c>
      <c r="S16" s="42" t="s">
        <v>21</v>
      </c>
      <c r="T16" s="42" t="s">
        <v>21</v>
      </c>
      <c r="U16" s="42" t="s">
        <v>21</v>
      </c>
      <c r="V16" s="42" t="s">
        <v>21</v>
      </c>
      <c r="W16" s="39" t="s">
        <v>11</v>
      </c>
      <c r="X16" s="39" t="s">
        <v>11</v>
      </c>
      <c r="Y16" s="39" t="s">
        <v>11</v>
      </c>
      <c r="Z16" s="39" t="s">
        <v>11</v>
      </c>
      <c r="AA16" s="39" t="s">
        <v>11</v>
      </c>
      <c r="AB16" s="39" t="s">
        <v>11</v>
      </c>
      <c r="AC16" s="39" t="s">
        <v>11</v>
      </c>
      <c r="AD16" s="40" t="s">
        <v>17</v>
      </c>
      <c r="AE16" s="40" t="s">
        <v>17</v>
      </c>
      <c r="AF16" s="40" t="s">
        <v>17</v>
      </c>
      <c r="AG16" s="40" t="s">
        <v>17</v>
      </c>
      <c r="AH16" s="40" t="s">
        <v>17</v>
      </c>
      <c r="AI16" s="40" t="s">
        <v>17</v>
      </c>
      <c r="AJ16" s="40" t="s">
        <v>17</v>
      </c>
    </row>
    <row r="17" spans="1:36" x14ac:dyDescent="0.25">
      <c r="A17" s="36" t="s">
        <v>66</v>
      </c>
      <c r="B17" s="37" t="s">
        <v>81</v>
      </c>
      <c r="C17" s="37" t="s">
        <v>79</v>
      </c>
      <c r="D17" s="36" t="s">
        <v>80</v>
      </c>
      <c r="E17" s="36">
        <v>0</v>
      </c>
      <c r="F17" s="38" t="s">
        <v>70</v>
      </c>
      <c r="H17" s="4" t="s">
        <v>82</v>
      </c>
      <c r="I17" s="42" t="s">
        <v>21</v>
      </c>
      <c r="J17" s="42" t="s">
        <v>21</v>
      </c>
      <c r="K17" s="42" t="s">
        <v>21</v>
      </c>
      <c r="L17" s="42" t="s">
        <v>21</v>
      </c>
      <c r="M17" s="42" t="s">
        <v>21</v>
      </c>
      <c r="N17" s="42" t="s">
        <v>21</v>
      </c>
      <c r="O17" s="42" t="s">
        <v>21</v>
      </c>
      <c r="P17" s="39" t="s">
        <v>11</v>
      </c>
      <c r="Q17" s="39" t="s">
        <v>11</v>
      </c>
      <c r="R17" s="39" t="s">
        <v>11</v>
      </c>
      <c r="S17" s="39" t="s">
        <v>11</v>
      </c>
      <c r="T17" s="39" t="s">
        <v>11</v>
      </c>
      <c r="U17" s="39" t="s">
        <v>11</v>
      </c>
      <c r="V17" s="39" t="s">
        <v>11</v>
      </c>
      <c r="W17" s="40" t="s">
        <v>17</v>
      </c>
      <c r="X17" s="40" t="s">
        <v>17</v>
      </c>
      <c r="Y17" s="40" t="s">
        <v>17</v>
      </c>
      <c r="Z17" s="40" t="s">
        <v>17</v>
      </c>
      <c r="AA17" s="40" t="s">
        <v>17</v>
      </c>
      <c r="AB17" s="40" t="s">
        <v>17</v>
      </c>
      <c r="AC17" s="40" t="s">
        <v>17</v>
      </c>
      <c r="AD17" s="41" t="s">
        <v>19</v>
      </c>
      <c r="AE17" s="41" t="s">
        <v>19</v>
      </c>
      <c r="AF17" s="41" t="s">
        <v>19</v>
      </c>
      <c r="AG17" s="41" t="s">
        <v>19</v>
      </c>
      <c r="AH17" s="41" t="s">
        <v>19</v>
      </c>
      <c r="AI17" s="41" t="s">
        <v>19</v>
      </c>
      <c r="AJ17" s="41" t="s">
        <v>19</v>
      </c>
    </row>
    <row r="18" spans="1:36" x14ac:dyDescent="0.25">
      <c r="A18" s="36" t="s">
        <v>66</v>
      </c>
      <c r="B18" s="37" t="s">
        <v>83</v>
      </c>
      <c r="C18" s="37" t="s">
        <v>84</v>
      </c>
      <c r="D18" s="36" t="s">
        <v>82</v>
      </c>
      <c r="E18" s="36">
        <v>0</v>
      </c>
      <c r="F18" s="38" t="s">
        <v>70</v>
      </c>
      <c r="H18" s="22" t="s">
        <v>85</v>
      </c>
    </row>
    <row r="19" spans="1:36" x14ac:dyDescent="0.25">
      <c r="A19" s="36" t="s">
        <v>66</v>
      </c>
      <c r="B19" s="37" t="s">
        <v>86</v>
      </c>
      <c r="C19" s="37" t="s">
        <v>84</v>
      </c>
      <c r="D19" s="36" t="s">
        <v>82</v>
      </c>
      <c r="E19" s="36">
        <v>0</v>
      </c>
      <c r="F19" s="38" t="s">
        <v>70</v>
      </c>
    </row>
    <row r="20" spans="1:36" x14ac:dyDescent="0.25">
      <c r="A20" s="36" t="s">
        <v>32</v>
      </c>
      <c r="B20" s="37" t="s">
        <v>32</v>
      </c>
      <c r="C20" s="37" t="s">
        <v>32</v>
      </c>
      <c r="D20" s="36" t="s">
        <v>32</v>
      </c>
      <c r="E20" s="36">
        <v>0</v>
      </c>
      <c r="F20" s="38" t="s">
        <v>32</v>
      </c>
      <c r="H20" s="1" t="s">
        <v>87</v>
      </c>
    </row>
    <row r="21" spans="1:36" x14ac:dyDescent="0.25">
      <c r="A21" s="36" t="s">
        <v>32</v>
      </c>
      <c r="B21" s="37" t="s">
        <v>32</v>
      </c>
      <c r="C21" s="37" t="s">
        <v>32</v>
      </c>
      <c r="D21" s="36" t="s">
        <v>32</v>
      </c>
      <c r="E21" s="36">
        <v>0</v>
      </c>
      <c r="F21" s="38" t="s">
        <v>32</v>
      </c>
      <c r="H21" s="4" t="s">
        <v>49</v>
      </c>
      <c r="I21" s="4" t="s">
        <v>88</v>
      </c>
      <c r="J21" s="4" t="s">
        <v>89</v>
      </c>
    </row>
    <row r="22" spans="1:36" x14ac:dyDescent="0.25">
      <c r="A22" s="36" t="s">
        <v>32</v>
      </c>
      <c r="B22" s="37" t="s">
        <v>32</v>
      </c>
      <c r="C22" s="37" t="s">
        <v>32</v>
      </c>
      <c r="D22" s="36" t="s">
        <v>32</v>
      </c>
      <c r="E22" s="36">
        <v>0</v>
      </c>
      <c r="F22" s="38" t="s">
        <v>32</v>
      </c>
      <c r="H22" s="5" t="s">
        <v>11</v>
      </c>
      <c r="I22" s="43">
        <v>2</v>
      </c>
      <c r="J22" s="43">
        <v>2</v>
      </c>
    </row>
    <row r="23" spans="1:36" x14ac:dyDescent="0.25">
      <c r="A23" s="36" t="s">
        <v>32</v>
      </c>
      <c r="B23" s="37" t="s">
        <v>32</v>
      </c>
      <c r="C23" s="37" t="s">
        <v>32</v>
      </c>
      <c r="D23" s="36" t="s">
        <v>32</v>
      </c>
      <c r="E23" s="36">
        <v>0</v>
      </c>
      <c r="F23" s="38" t="s">
        <v>32</v>
      </c>
      <c r="H23" s="8" t="s">
        <v>17</v>
      </c>
      <c r="I23" s="43">
        <v>2</v>
      </c>
      <c r="J23" s="43">
        <v>2</v>
      </c>
    </row>
    <row r="24" spans="1:36" x14ac:dyDescent="0.25">
      <c r="A24" s="22" t="s">
        <v>90</v>
      </c>
      <c r="H24" s="11" t="s">
        <v>19</v>
      </c>
      <c r="I24" s="43">
        <v>2</v>
      </c>
      <c r="J24" s="43">
        <v>2</v>
      </c>
    </row>
    <row r="26" spans="1:36" x14ac:dyDescent="0.25">
      <c r="A26" s="1" t="s">
        <v>91</v>
      </c>
    </row>
    <row r="27" spans="1:36" x14ac:dyDescent="0.25">
      <c r="A27" s="4" t="s">
        <v>92</v>
      </c>
      <c r="B27" s="4" t="s">
        <v>23</v>
      </c>
      <c r="C27" s="4" t="s">
        <v>93</v>
      </c>
      <c r="D27" s="4" t="s">
        <v>94</v>
      </c>
      <c r="E27" s="4" t="s">
        <v>95</v>
      </c>
    </row>
    <row r="28" spans="1:36" x14ac:dyDescent="0.25">
      <c r="A28" s="44">
        <v>45763</v>
      </c>
      <c r="B28" s="37" t="s">
        <v>83</v>
      </c>
      <c r="C28" s="36" t="s">
        <v>57</v>
      </c>
      <c r="D28" s="37" t="s">
        <v>58</v>
      </c>
      <c r="E28" s="16" t="str">
        <f t="shared" ref="E28:E35" si="0">IF(OR(A28="",B28=""),"",B28&amp;"|"&amp;A28)</f>
        <v>Greta Ríos|45763</v>
      </c>
    </row>
    <row r="29" spans="1:36" x14ac:dyDescent="0.25">
      <c r="A29" s="44">
        <v>45767</v>
      </c>
      <c r="B29" s="37" t="s">
        <v>77</v>
      </c>
      <c r="C29" s="36" t="s">
        <v>59</v>
      </c>
      <c r="D29" s="37" t="s">
        <v>96</v>
      </c>
      <c r="E29" s="16" t="str">
        <f t="shared" si="0"/>
        <v>Daniel Serra|45767</v>
      </c>
    </row>
    <row r="30" spans="1:36" x14ac:dyDescent="0.25">
      <c r="A30" s="44" t="s">
        <v>32</v>
      </c>
      <c r="B30" s="37" t="s">
        <v>32</v>
      </c>
      <c r="C30" s="36" t="s">
        <v>32</v>
      </c>
      <c r="D30" s="37" t="s">
        <v>32</v>
      </c>
      <c r="E30" s="16" t="str">
        <f t="shared" si="0"/>
        <v/>
      </c>
    </row>
    <row r="31" spans="1:36" x14ac:dyDescent="0.25">
      <c r="A31" s="44" t="s">
        <v>32</v>
      </c>
      <c r="B31" s="37" t="s">
        <v>32</v>
      </c>
      <c r="C31" s="36" t="s">
        <v>32</v>
      </c>
      <c r="D31" s="37" t="s">
        <v>32</v>
      </c>
      <c r="E31" s="16" t="str">
        <f t="shared" si="0"/>
        <v/>
      </c>
    </row>
    <row r="32" spans="1:36" x14ac:dyDescent="0.25">
      <c r="A32" s="44" t="s">
        <v>32</v>
      </c>
      <c r="B32" s="37" t="s">
        <v>32</v>
      </c>
      <c r="C32" s="36" t="s">
        <v>32</v>
      </c>
      <c r="D32" s="37" t="s">
        <v>32</v>
      </c>
      <c r="E32" s="16" t="str">
        <f t="shared" si="0"/>
        <v/>
      </c>
    </row>
    <row r="33" spans="1:5" x14ac:dyDescent="0.25">
      <c r="A33" s="44" t="s">
        <v>32</v>
      </c>
      <c r="B33" s="37" t="s">
        <v>32</v>
      </c>
      <c r="C33" s="36" t="s">
        <v>32</v>
      </c>
      <c r="D33" s="37" t="s">
        <v>32</v>
      </c>
      <c r="E33" s="16" t="str">
        <f t="shared" si="0"/>
        <v/>
      </c>
    </row>
    <row r="34" spans="1:5" x14ac:dyDescent="0.25">
      <c r="A34" s="44" t="s">
        <v>32</v>
      </c>
      <c r="B34" s="37" t="s">
        <v>32</v>
      </c>
      <c r="C34" s="36" t="s">
        <v>32</v>
      </c>
      <c r="D34" s="37" t="s">
        <v>32</v>
      </c>
      <c r="E34" s="16" t="str">
        <f t="shared" si="0"/>
        <v/>
      </c>
    </row>
    <row r="35" spans="1:5" x14ac:dyDescent="0.25">
      <c r="A35" s="44" t="s">
        <v>32</v>
      </c>
      <c r="B35" s="37" t="s">
        <v>32</v>
      </c>
      <c r="C35" s="36" t="s">
        <v>32</v>
      </c>
      <c r="D35" s="37" t="s">
        <v>32</v>
      </c>
      <c r="E35" s="16" t="str">
        <f t="shared" si="0"/>
        <v/>
      </c>
    </row>
    <row r="36" spans="1:5" x14ac:dyDescent="0.25">
      <c r="A36" s="22" t="s">
        <v>97</v>
      </c>
    </row>
  </sheetData>
  <mergeCells count="2">
    <mergeCell ref="A1:M1"/>
    <mergeCell ref="D4:G7"/>
  </mergeCells>
  <dataValidations count="4">
    <dataValidation type="list" allowBlank="1" sqref="A12:A23" xr:uid="{00000000-0002-0000-0100-000000000000}">
      <formula1>"Sí,No"</formula1>
    </dataValidation>
    <dataValidation type="list" allowBlank="1" sqref="D12:D23" xr:uid="{00000000-0002-0000-0100-000001000000}">
      <formula1>"A,B,C,D"</formula1>
    </dataValidation>
    <dataValidation type="whole" allowBlank="1" sqref="E12:E23" xr:uid="{00000000-0002-0000-0100-000002000000}">
      <formula1>0</formula1>
      <formula2>27</formula2>
    </dataValidation>
    <dataValidation type="list" allowBlank="1" sqref="C28:C35 I14:AJ17" xr:uid="{00000000-0002-0000-0100-000003000000}">
      <formula1>"M,T,N,L,V,F"</formula1>
    </dataValidation>
  </dataValidation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Cuadrante</vt:lpstr>
      <vt:lpstr>Config</vt:lpstr>
      <vt:lpstr>Config!Área_de_impresión</vt:lpstr>
      <vt:lpstr>Cuadrante!Área_de_impresión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2026-03-16T09:57:07Z</dcterms:modified>
</cp:coreProperties>
</file>