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utbol\"/>
    </mc:Choice>
  </mc:AlternateContent>
  <xr:revisionPtr revIDLastSave="0" documentId="13_ncr:1_{3BCE7CC3-6A5B-4E69-977D-1BDC2C1E80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ficador" sheetId="1" r:id="rId1"/>
    <sheet name="Listas" sheetId="2" r:id="rId2"/>
  </sheets>
  <definedNames>
    <definedName name="_xlnm.Print_Area" localSheetId="0">Planificador!$A$1:$N$91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5" i="1" l="1"/>
  <c r="N46" i="1" s="1"/>
  <c r="P25" i="1"/>
  <c r="O25" i="1" s="1"/>
  <c r="H25" i="1"/>
  <c r="P24" i="1"/>
  <c r="O24" i="1" s="1"/>
  <c r="H24" i="1"/>
  <c r="P23" i="1"/>
  <c r="O23" i="1" s="1"/>
  <c r="H23" i="1"/>
  <c r="P22" i="1"/>
  <c r="O22" i="1" s="1"/>
  <c r="H22" i="1"/>
  <c r="P21" i="1"/>
  <c r="O21" i="1" s="1"/>
  <c r="H21" i="1"/>
  <c r="P20" i="1"/>
  <c r="O20" i="1" s="1"/>
  <c r="H20" i="1"/>
  <c r="P19" i="1"/>
  <c r="O19" i="1" s="1"/>
  <c r="H19" i="1"/>
  <c r="P18" i="1"/>
  <c r="O18" i="1" s="1"/>
  <c r="H18" i="1"/>
  <c r="P17" i="1"/>
  <c r="O17" i="1" s="1"/>
  <c r="H17" i="1"/>
  <c r="P16" i="1"/>
  <c r="O16" i="1" s="1"/>
  <c r="H16" i="1"/>
  <c r="P15" i="1"/>
  <c r="O15" i="1" s="1"/>
  <c r="M15" i="1"/>
  <c r="H15" i="1"/>
  <c r="P14" i="1"/>
  <c r="O14" i="1" s="1"/>
  <c r="M14" i="1"/>
  <c r="H14" i="1"/>
  <c r="P13" i="1"/>
  <c r="O13" i="1" s="1"/>
  <c r="M13" i="1"/>
  <c r="H13" i="1"/>
  <c r="P12" i="1"/>
  <c r="O12" i="1" s="1"/>
  <c r="M12" i="1"/>
  <c r="H12" i="1"/>
  <c r="P11" i="1"/>
  <c r="O11" i="1" s="1"/>
  <c r="H11" i="1"/>
  <c r="P10" i="1"/>
  <c r="O10" i="1" s="1"/>
  <c r="H10" i="1"/>
  <c r="P9" i="1"/>
  <c r="M9" i="1"/>
  <c r="H9" i="1"/>
  <c r="M10" i="1" l="1"/>
  <c r="O9" i="1"/>
  <c r="M16" i="1" s="1"/>
  <c r="M11" i="1"/>
</calcChain>
</file>

<file path=xl/sharedStrings.xml><?xml version="1.0" encoding="utf-8"?>
<sst xmlns="http://schemas.openxmlformats.org/spreadsheetml/2006/main" count="224" uniqueCount="142">
  <si>
    <t>Plantillas Excel fútbol gratis | Planificador de sesión (Fútbol)</t>
  </si>
  <si>
    <t>Entradas: celdas con fondo #EEECE1. Tip: usa los desplegables para Estado, Rol e Intensidad.</t>
  </si>
  <si>
    <t>ENTRENADOR/A</t>
  </si>
  <si>
    <t>Sergio</t>
  </si>
  <si>
    <t>FECHA</t>
  </si>
  <si>
    <t>EQUIPO / CATEGORÍA</t>
  </si>
  <si>
    <t>U15 · Fútbol 11</t>
  </si>
  <si>
    <t>SESIÓN Nº</t>
  </si>
  <si>
    <t>DURACIÓN (min)</t>
  </si>
  <si>
    <t>OBJETIVO GLOBAL</t>
  </si>
  <si>
    <t>Progresar con pase interior y reaccionar a pérdida</t>
  </si>
  <si>
    <t>RESUMEN AUTOMÁTICO</t>
  </si>
  <si>
    <t>CONTROL DE JUGADORES (asistencia, rol y minutos)</t>
  </si>
  <si>
    <t>#</t>
  </si>
  <si>
    <t>Jugador/a</t>
  </si>
  <si>
    <t>Posición</t>
  </si>
  <si>
    <t>Estado</t>
  </si>
  <si>
    <t>Rol</t>
  </si>
  <si>
    <t>Min. objetivo</t>
  </si>
  <si>
    <t>Nota</t>
  </si>
  <si>
    <t>Código</t>
  </si>
  <si>
    <t>KPI de convocatoria</t>
  </si>
  <si>
    <t>MinDisp</t>
  </si>
  <si>
    <t>DispFlag</t>
  </si>
  <si>
    <t>A. Medina</t>
  </si>
  <si>
    <t>POR</t>
  </si>
  <si>
    <t>Entrena</t>
  </si>
  <si>
    <t>Titular</t>
  </si>
  <si>
    <t/>
  </si>
  <si>
    <t>Total registrados</t>
  </si>
  <si>
    <t>L. Ríos</t>
  </si>
  <si>
    <t>LD</t>
  </si>
  <si>
    <t>Disponibles (E/P)</t>
  </si>
  <si>
    <t>D. Salas</t>
  </si>
  <si>
    <t>DFC</t>
  </si>
  <si>
    <t>% disponibilidad</t>
  </si>
  <si>
    <t>M. Pardo</t>
  </si>
  <si>
    <t>Lesión</t>
  </si>
  <si>
    <t>I. Cobo</t>
  </si>
  <si>
    <t>LI</t>
  </si>
  <si>
    <t>Ausente</t>
  </si>
  <si>
    <t>N. Vega</t>
  </si>
  <si>
    <t>MC</t>
  </si>
  <si>
    <t>Otro equipo</t>
  </si>
  <si>
    <t>S. Núñez</t>
  </si>
  <si>
    <t>Rotación</t>
  </si>
  <si>
    <t>A prueba</t>
  </si>
  <si>
    <t>J. Ferrer</t>
  </si>
  <si>
    <t>MP</t>
  </si>
  <si>
    <t>Minutos objetivo (disp.)</t>
  </si>
  <si>
    <t>R. Sosa</t>
  </si>
  <si>
    <t>ED</t>
  </si>
  <si>
    <t>Prueba</t>
  </si>
  <si>
    <t>Evaluar toma de decisiones</t>
  </si>
  <si>
    <t>P. Aranda</t>
  </si>
  <si>
    <t>EI</t>
  </si>
  <si>
    <t>C. Aguirre</t>
  </si>
  <si>
    <t>DC</t>
  </si>
  <si>
    <t>—</t>
  </si>
  <si>
    <t>Isquios (controlado)</t>
  </si>
  <si>
    <t>B. Quintana</t>
  </si>
  <si>
    <t>Suplente</t>
  </si>
  <si>
    <t>H. Lara</t>
  </si>
  <si>
    <t>MD</t>
  </si>
  <si>
    <t>Viaje escolar</t>
  </si>
  <si>
    <t>T. Ibarra</t>
  </si>
  <si>
    <t>MI</t>
  </si>
  <si>
    <t>G. Reyes</t>
  </si>
  <si>
    <t>Convocado con Juvenil</t>
  </si>
  <si>
    <t>OBJETIVOS Y FOCOS DE LA SESIÓN</t>
  </si>
  <si>
    <t>OBJETIVO FÍSICO</t>
  </si>
  <si>
    <t>OBJETIVOS TÉCNICOS</t>
  </si>
  <si>
    <t>OBJETIVOS TÁCTICOS</t>
  </si>
  <si>
    <t>Resistencia específica con cambios de ritmo tras pérdida (micro-ciclos 10–15s).</t>
  </si>
  <si>
    <t>OFENSIVOS</t>
  </si>
  <si>
    <t>DEFENSIVOS</t>
  </si>
  <si>
    <t>• Orientación corporal antes de recibir
• Pase vertical al tercer hombre
• Primer control hacia delante</t>
  </si>
  <si>
    <t>• Entrada en timing (sin falta)
• Perfil para cerrar líneas interiores</t>
  </si>
  <si>
    <t>• Salida 2+1 vs presión alta
• Ocupar carriles con amplitud real
• Atacar intervalo lateral-central</t>
  </si>
  <si>
    <t>• Reacción a pérdida: 5" de presión
• Repliegue organizado si no se roba</t>
  </si>
  <si>
    <t>CONTENIDOS (técnica individual y colectivo)</t>
  </si>
  <si>
    <t>TÉCNICA INDIVIDUAL</t>
  </si>
  <si>
    <t>TÉCNICO–TÁCTICA COLECTIVA</t>
  </si>
  <si>
    <t>OFENSIVA</t>
  </si>
  <si>
    <t>DEFENSIVA</t>
  </si>
  <si>
    <t>• Perfilado previo (scan)
• Control orientado
• Pase tenso a pie alejado</t>
  </si>
  <si>
    <t>• Paso de ajuste
• Cuerpo entre balón y rival
• Robo sin despeinar la línea</t>
  </si>
  <si>
    <t>• Rondo direccional con apoyos
• Juego de posición con tercer hombre
• Finalización tras pase interior</t>
  </si>
  <si>
    <t>• Basculación coordinada
• Coberturas en lado fuerte
• 5" presión + repliegue</t>
  </si>
  <si>
    <t>GUION DE LA SESIÓN (bloques y carga)</t>
  </si>
  <si>
    <t>CALENTAMIENTO</t>
  </si>
  <si>
    <t>PRIMERA PARTE</t>
  </si>
  <si>
    <t>PARTE PRINCIPAL</t>
  </si>
  <si>
    <t>CONTROL</t>
  </si>
  <si>
    <t>Min</t>
  </si>
  <si>
    <t>Int.</t>
  </si>
  <si>
    <t>Media</t>
  </si>
  <si>
    <t>Alta</t>
  </si>
  <si>
    <t>Muy alta</t>
  </si>
  <si>
    <t>Total (min)</t>
  </si>
  <si>
    <t>Movilidad + activación con balón (6')
Rondo 4v1 (8')
Rondo 5v2 direccional (6')</t>
  </si>
  <si>
    <t>Ej.1: Rondo direccional 6v3 con metas
Enfoque: pase interior y tercer hombre</t>
  </si>
  <si>
    <t>Ej.2: Juego de posición 6v6+2 (3 zonas)
Regla: puntúa pase interior + progresión
Cierre: partido condicionado 7v7</t>
  </si>
  <si>
    <t>Diferencia</t>
  </si>
  <si>
    <t>Nota: si la Diferencia ≠ 0, ajusta duraciones de bloques o Duración (min).</t>
  </si>
  <si>
    <t>EJERCICIO 1 — Rondo direccional 6v3 con metas</t>
  </si>
  <si>
    <t>Tiempo (min)</t>
  </si>
  <si>
    <t>GRÁFICO / ESQUEMA
(usa Insertar &gt; Formas o pega una captura)</t>
  </si>
  <si>
    <t>Espacio / nº jugadores</t>
  </si>
  <si>
    <t>30x25 m · 6 atacantes vs 3 defensores · 2 mini-metas</t>
  </si>
  <si>
    <t>Objetivo</t>
  </si>
  <si>
    <t>Encontrar pase interior y progresar tras tercer hombre</t>
  </si>
  <si>
    <t>Descripción</t>
  </si>
  <si>
    <t>Organización: 6 mantienen posesión; si conectan pase interior (línea divisoria imaginaria) pueden finalizar en mini-meta.
Si roba defensa, transición rápida a posesión 3".</t>
  </si>
  <si>
    <t>Puntos de coaching</t>
  </si>
  <si>
    <t>• Escaneo previo (mirar antes de recibir)
• Control hacia el lado libre
• Tercer hombre para salir de presión</t>
  </si>
  <si>
    <t>Funciones staff</t>
  </si>
  <si>
    <t>1 asistente: cronometra series (4x3')
1 asistente: corrige perfiles de receptores
Entrenador: feedback en pausas breves</t>
  </si>
  <si>
    <t>Feedback jugadores</t>
  </si>
  <si>
    <t>¿Qué señales te indican que el pase interior está 'vivo'?
¿Dónde te colocas para ser tercer hombre?</t>
  </si>
  <si>
    <t>Indicadores</t>
  </si>
  <si>
    <t>Éxitos: nº pases interiores / serie
Recuperaciones en 5" tras pérdida</t>
  </si>
  <si>
    <t>EJERCICIO 2 — Juego de posición 6v6+2 (3 zonas)</t>
  </si>
  <si>
    <t>45x35 m · 3 zonas · 6v6 + 2 comodines exteriores</t>
  </si>
  <si>
    <t>Progresar por dentro y finalizar en zona 3 con ventaja</t>
  </si>
  <si>
    <t>Regla: se puntúa 1 punto por pase interior que rompa línea + 1 punto extra si termina en conducción hacia zona 3.
Limitación: máximo 2 toques en zona 2 (comodines libres).</t>
  </si>
  <si>
    <t>• Atraer para liberar
• Pausas: corrige distancias (10–12 m)
• Reacción a pérdida: 5" presión colectiva</t>
  </si>
  <si>
    <t>Asistente 1: contabiliza puntos
Asistente 2: gestiona balones y reinicios
Entrenador: detenciones 20–30"</t>
  </si>
  <si>
    <t>¿Cuándo conviene jugar atrás para volver a entrar por dentro?
¿Quién fija y quién aparece?</t>
  </si>
  <si>
    <t>Pases interiores 'limpios'
Finalizaciones en zona 3
Errores no forzados en zona 2</t>
  </si>
  <si>
    <t>Leyenda Estado: Entrena (E) · Prueba (P) · Lesión (L) · Ausente (A) · Otro equipo (O).</t>
  </si>
  <si>
    <t>Disponible</t>
  </si>
  <si>
    <t>Intensidad</t>
  </si>
  <si>
    <t>E</t>
  </si>
  <si>
    <t>Baja</t>
  </si>
  <si>
    <t>P</t>
  </si>
  <si>
    <t>L</t>
  </si>
  <si>
    <t>A</t>
  </si>
  <si>
    <t>O</t>
  </si>
  <si>
    <t>Carrilero</t>
  </si>
  <si>
    <t>Extremo</t>
  </si>
  <si>
    <t>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</si>
</sst>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0"/>
      <color rgb="FF0F1220"/>
      <name val="Calibri"/>
    </font>
    <font>
      <b/>
      <sz val="11"/>
      <color rgb="FFFFFFFF"/>
      <name val="Calibri"/>
    </font>
    <font>
      <b/>
      <sz val="10"/>
      <color rgb="FF0F122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7F7F7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3F1EC"/>
      </patternFill>
    </fill>
  </fills>
  <borders count="12">
    <border>
      <left/>
      <right/>
      <top/>
      <bottom/>
      <diagonal/>
    </border>
    <border>
      <left style="thin">
        <color rgb="FF1F1F1F"/>
      </left>
      <right style="thin">
        <color rgb="FF1F1F1F"/>
      </right>
      <top style="thin">
        <color rgb="FF1F1F1F"/>
      </top>
      <bottom style="thin">
        <color rgb="FF1F1F1F"/>
      </bottom>
      <diagonal/>
    </border>
    <border>
      <left/>
      <right/>
      <top style="thin">
        <color rgb="FF1F1F1F"/>
      </top>
      <bottom/>
      <diagonal/>
    </border>
    <border>
      <left/>
      <right style="thin">
        <color rgb="FF1F1F1F"/>
      </right>
      <top style="thin">
        <color rgb="FF1F1F1F"/>
      </top>
      <bottom/>
      <diagonal/>
    </border>
    <border>
      <left/>
      <right/>
      <top style="thin">
        <color rgb="FF1F1F1F"/>
      </top>
      <bottom style="thin">
        <color rgb="FF1F1F1F"/>
      </bottom>
      <diagonal/>
    </border>
    <border>
      <left/>
      <right style="thin">
        <color rgb="FF1F1F1F"/>
      </right>
      <top style="thin">
        <color rgb="FF1F1F1F"/>
      </top>
      <bottom style="thin">
        <color rgb="FF1F1F1F"/>
      </bottom>
      <diagonal/>
    </border>
    <border>
      <left style="thin">
        <color rgb="FF1F1F1F"/>
      </left>
      <right/>
      <top/>
      <bottom/>
      <diagonal/>
    </border>
    <border>
      <left/>
      <right style="thin">
        <color rgb="FF1F1F1F"/>
      </right>
      <top/>
      <bottom/>
      <diagonal/>
    </border>
    <border>
      <left style="thin">
        <color rgb="FF1F1F1F"/>
      </left>
      <right/>
      <top/>
      <bottom style="thin">
        <color rgb="FF1F1F1F"/>
      </bottom>
      <diagonal/>
    </border>
    <border>
      <left/>
      <right/>
      <top/>
      <bottom style="thin">
        <color rgb="FF1F1F1F"/>
      </bottom>
      <diagonal/>
    </border>
    <border>
      <left/>
      <right style="thin">
        <color rgb="FF1F1F1F"/>
      </right>
      <top/>
      <bottom style="thin">
        <color rgb="FF1F1F1F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center" vertical="center" wrapText="1"/>
    </xf>
    <xf numFmtId="1" fontId="1" fillId="6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1" fillId="5" borderId="1" xfId="0" applyNumberFormat="1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4" xfId="0" applyBorder="1"/>
    <xf numFmtId="0" fontId="0" fillId="0" borderId="5" xfId="0" applyBorder="1"/>
    <xf numFmtId="0" fontId="1" fillId="4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0" xfId="0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1" fontId="1" fillId="5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4" fontId="1" fillId="4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4" xfId="0" applyFont="1" applyBorder="1"/>
    <xf numFmtId="0" fontId="5" fillId="0" borderId="5" xfId="0" applyFont="1" applyBorder="1"/>
  </cellXfs>
  <cellStyles count="1">
    <cellStyle name="Normal" xfId="0" builtinId="0"/>
  </cellStyles>
  <dxfs count="2">
    <dxf>
      <fill>
        <patternFill>
          <bgColor rgb="FFFFF2CC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1"/>
  <sheetViews>
    <sheetView showGridLines="0" tabSelected="1" zoomScale="80" zoomScaleNormal="80" workbookViewId="0">
      <selection activeCell="AA40" sqref="AA40"/>
    </sheetView>
  </sheetViews>
  <sheetFormatPr baseColWidth="10" defaultColWidth="9.140625" defaultRowHeight="15" x14ac:dyDescent="0.25"/>
  <cols>
    <col min="1" max="1" width="4.5703125" bestFit="1" customWidth="1"/>
    <col min="2" max="2" width="11" bestFit="1" customWidth="1"/>
    <col min="3" max="3" width="8.42578125" bestFit="1" customWidth="1"/>
    <col min="4" max="4" width="11.28515625" bestFit="1" customWidth="1"/>
    <col min="5" max="5" width="8.7109375" bestFit="1" customWidth="1"/>
    <col min="6" max="6" width="13" bestFit="1" customWidth="1"/>
    <col min="7" max="7" width="24.5703125" bestFit="1" customWidth="1"/>
    <col min="8" max="8" width="7.140625" bestFit="1" customWidth="1"/>
    <col min="9" max="9" width="17.42578125" customWidth="1"/>
    <col min="10" max="10" width="3.42578125" bestFit="1" customWidth="1"/>
    <col min="11" max="11" width="4.140625" bestFit="1" customWidth="1"/>
    <col min="12" max="12" width="19" customWidth="1"/>
    <col min="13" max="13" width="10" bestFit="1" customWidth="1"/>
    <col min="14" max="14" width="16.85546875" customWidth="1"/>
    <col min="15" max="15" width="8.5703125" bestFit="1" customWidth="1"/>
    <col min="16" max="16" width="8.85546875" bestFit="1" customWidth="1"/>
  </cols>
  <sheetData>
    <row r="1" spans="1:16" ht="32.25" x14ac:dyDescent="0.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6"/>
    </row>
    <row r="2" spans="1:16" x14ac:dyDescent="0.25">
      <c r="A2" s="29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4"/>
    </row>
    <row r="3" spans="1:16" x14ac:dyDescent="0.25">
      <c r="A3" s="16" t="s">
        <v>2</v>
      </c>
      <c r="B3" s="14"/>
      <c r="C3" s="31" t="s">
        <v>3</v>
      </c>
      <c r="D3" s="13"/>
      <c r="E3" s="14"/>
      <c r="F3" s="16" t="s">
        <v>4</v>
      </c>
      <c r="G3" s="14"/>
      <c r="H3" s="30">
        <v>46073</v>
      </c>
      <c r="I3" s="14"/>
      <c r="J3" s="16" t="s">
        <v>5</v>
      </c>
      <c r="K3" s="14"/>
      <c r="L3" s="31" t="s">
        <v>6</v>
      </c>
      <c r="M3" s="13"/>
      <c r="N3" s="14"/>
    </row>
    <row r="4" spans="1:16" x14ac:dyDescent="0.25">
      <c r="A4" s="16" t="s">
        <v>7</v>
      </c>
      <c r="B4" s="14"/>
      <c r="C4" s="31">
        <v>12</v>
      </c>
      <c r="D4" s="13"/>
      <c r="E4" s="14"/>
      <c r="F4" s="16" t="s">
        <v>8</v>
      </c>
      <c r="G4" s="14"/>
      <c r="H4" s="31">
        <v>90</v>
      </c>
      <c r="I4" s="14"/>
      <c r="J4" s="16" t="s">
        <v>9</v>
      </c>
      <c r="K4" s="14"/>
      <c r="L4" s="31" t="s">
        <v>10</v>
      </c>
      <c r="M4" s="13"/>
      <c r="N4" s="14"/>
    </row>
    <row r="5" spans="1:16" x14ac:dyDescent="0.25">
      <c r="A5" s="16" t="s">
        <v>11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"/>
    </row>
    <row r="7" spans="1:16" x14ac:dyDescent="0.25">
      <c r="A7" s="16" t="s">
        <v>12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spans="1:16" x14ac:dyDescent="0.25">
      <c r="A8" s="1" t="s">
        <v>13</v>
      </c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/>
      <c r="J8" s="16" t="s">
        <v>21</v>
      </c>
      <c r="K8" s="13"/>
      <c r="L8" s="13"/>
      <c r="M8" s="13"/>
      <c r="N8" s="14"/>
      <c r="O8" s="1" t="s">
        <v>22</v>
      </c>
      <c r="P8" s="1" t="s">
        <v>23</v>
      </c>
    </row>
    <row r="9" spans="1:16" x14ac:dyDescent="0.25">
      <c r="A9" s="3">
        <v>1</v>
      </c>
      <c r="B9" s="2" t="s">
        <v>24</v>
      </c>
      <c r="C9" s="4" t="s">
        <v>25</v>
      </c>
      <c r="D9" s="4" t="s">
        <v>26</v>
      </c>
      <c r="E9" s="4" t="s">
        <v>27</v>
      </c>
      <c r="F9" s="5">
        <v>90</v>
      </c>
      <c r="G9" s="2" t="s">
        <v>28</v>
      </c>
      <c r="H9" s="3" t="str">
        <f>IFERROR(VLOOKUP(D9,Listas!$A$2:$C$6,2,FALSE),"")</f>
        <v>E</v>
      </c>
      <c r="I9" s="11"/>
      <c r="J9" s="12" t="s">
        <v>29</v>
      </c>
      <c r="K9" s="13"/>
      <c r="L9" s="14"/>
      <c r="M9" s="17">
        <f>COUNTA(B9:B25)</f>
        <v>15</v>
      </c>
      <c r="N9" s="14"/>
      <c r="O9" s="10">
        <f t="shared" ref="O9:O25" si="0">IF(P9=1,F9,0)</f>
        <v>90</v>
      </c>
      <c r="P9" s="10">
        <f>IFERROR(VLOOKUP(D9,Listas!$A$2:$C$6,3,FALSE),0)</f>
        <v>1</v>
      </c>
    </row>
    <row r="10" spans="1:16" x14ac:dyDescent="0.25">
      <c r="A10" s="3">
        <v>2</v>
      </c>
      <c r="B10" s="6" t="s">
        <v>30</v>
      </c>
      <c r="C10" s="7" t="s">
        <v>31</v>
      </c>
      <c r="D10" s="7" t="s">
        <v>26</v>
      </c>
      <c r="E10" s="7" t="s">
        <v>27</v>
      </c>
      <c r="F10" s="8">
        <v>80</v>
      </c>
      <c r="G10" s="6" t="s">
        <v>28</v>
      </c>
      <c r="H10" s="3" t="str">
        <f>IFERROR(VLOOKUP(D10,Listas!$A$2:$C$6,2,FALSE),"")</f>
        <v>E</v>
      </c>
      <c r="I10" s="11"/>
      <c r="J10" s="12" t="s">
        <v>32</v>
      </c>
      <c r="K10" s="13"/>
      <c r="L10" s="14"/>
      <c r="M10" s="17">
        <f>SUM(P9:P25)</f>
        <v>12</v>
      </c>
      <c r="N10" s="14"/>
      <c r="O10" s="10">
        <f t="shared" si="0"/>
        <v>80</v>
      </c>
      <c r="P10" s="10">
        <f>IFERROR(VLOOKUP(D10,Listas!$A$2:$C$6,3,FALSE),0)</f>
        <v>1</v>
      </c>
    </row>
    <row r="11" spans="1:16" x14ac:dyDescent="0.25">
      <c r="A11" s="3">
        <v>3</v>
      </c>
      <c r="B11" s="2" t="s">
        <v>33</v>
      </c>
      <c r="C11" s="4" t="s">
        <v>34</v>
      </c>
      <c r="D11" s="4" t="s">
        <v>26</v>
      </c>
      <c r="E11" s="4" t="s">
        <v>27</v>
      </c>
      <c r="F11" s="5">
        <v>85</v>
      </c>
      <c r="G11" s="2" t="s">
        <v>28</v>
      </c>
      <c r="H11" s="3" t="str">
        <f>IFERROR(VLOOKUP(D11,Listas!$A$2:$C$6,2,FALSE),"")</f>
        <v>E</v>
      </c>
      <c r="I11" s="11"/>
      <c r="J11" s="12" t="s">
        <v>35</v>
      </c>
      <c r="K11" s="13"/>
      <c r="L11" s="14"/>
      <c r="M11" s="32">
        <f>IFERROR(SUM(P9:P25)/COUNTA(B9:B25),0)</f>
        <v>0.8</v>
      </c>
      <c r="N11" s="14"/>
      <c r="O11" s="10">
        <f t="shared" si="0"/>
        <v>85</v>
      </c>
      <c r="P11" s="10">
        <f>IFERROR(VLOOKUP(D11,Listas!$A$2:$C$6,3,FALSE),0)</f>
        <v>1</v>
      </c>
    </row>
    <row r="12" spans="1:16" x14ac:dyDescent="0.25">
      <c r="A12" s="3">
        <v>4</v>
      </c>
      <c r="B12" s="6" t="s">
        <v>36</v>
      </c>
      <c r="C12" s="7" t="s">
        <v>34</v>
      </c>
      <c r="D12" s="7" t="s">
        <v>26</v>
      </c>
      <c r="E12" s="7" t="s">
        <v>27</v>
      </c>
      <c r="F12" s="8">
        <v>85</v>
      </c>
      <c r="G12" s="6" t="s">
        <v>28</v>
      </c>
      <c r="H12" s="3" t="str">
        <f>IFERROR(VLOOKUP(D12,Listas!$A$2:$C$6,2,FALSE),"")</f>
        <v>E</v>
      </c>
      <c r="I12" s="11"/>
      <c r="J12" s="12" t="s">
        <v>37</v>
      </c>
      <c r="K12" s="13"/>
      <c r="L12" s="14"/>
      <c r="M12" s="17">
        <f>COUNTIF(D9:D25,"Lesión")</f>
        <v>1</v>
      </c>
      <c r="N12" s="14"/>
      <c r="O12" s="10">
        <f t="shared" si="0"/>
        <v>85</v>
      </c>
      <c r="P12" s="10">
        <f>IFERROR(VLOOKUP(D12,Listas!$A$2:$C$6,3,FALSE),0)</f>
        <v>1</v>
      </c>
    </row>
    <row r="13" spans="1:16" x14ac:dyDescent="0.25">
      <c r="A13" s="3">
        <v>5</v>
      </c>
      <c r="B13" s="2" t="s">
        <v>38</v>
      </c>
      <c r="C13" s="4" t="s">
        <v>39</v>
      </c>
      <c r="D13" s="4" t="s">
        <v>26</v>
      </c>
      <c r="E13" s="4" t="s">
        <v>27</v>
      </c>
      <c r="F13" s="5">
        <v>75</v>
      </c>
      <c r="G13" s="2" t="s">
        <v>28</v>
      </c>
      <c r="H13" s="3" t="str">
        <f>IFERROR(VLOOKUP(D13,Listas!$A$2:$C$6,2,FALSE),"")</f>
        <v>E</v>
      </c>
      <c r="I13" s="11"/>
      <c r="J13" s="12" t="s">
        <v>40</v>
      </c>
      <c r="K13" s="13"/>
      <c r="L13" s="14"/>
      <c r="M13" s="17">
        <f>COUNTIF(D9:D25,"Ausente")</f>
        <v>1</v>
      </c>
      <c r="N13" s="14"/>
      <c r="O13" s="10">
        <f t="shared" si="0"/>
        <v>75</v>
      </c>
      <c r="P13" s="10">
        <f>IFERROR(VLOOKUP(D13,Listas!$A$2:$C$6,3,FALSE),0)</f>
        <v>1</v>
      </c>
    </row>
    <row r="14" spans="1:16" x14ac:dyDescent="0.25">
      <c r="A14" s="3">
        <v>6</v>
      </c>
      <c r="B14" s="6" t="s">
        <v>41</v>
      </c>
      <c r="C14" s="7" t="s">
        <v>42</v>
      </c>
      <c r="D14" s="7" t="s">
        <v>26</v>
      </c>
      <c r="E14" s="7" t="s">
        <v>27</v>
      </c>
      <c r="F14" s="8">
        <v>80</v>
      </c>
      <c r="G14" s="6" t="s">
        <v>28</v>
      </c>
      <c r="H14" s="3" t="str">
        <f>IFERROR(VLOOKUP(D14,Listas!$A$2:$C$6,2,FALSE),"")</f>
        <v>E</v>
      </c>
      <c r="I14" s="11"/>
      <c r="J14" s="12" t="s">
        <v>43</v>
      </c>
      <c r="K14" s="13"/>
      <c r="L14" s="14"/>
      <c r="M14" s="17">
        <f>COUNTIF(D9:D25,"Otro equipo")</f>
        <v>1</v>
      </c>
      <c r="N14" s="14"/>
      <c r="O14" s="10">
        <f t="shared" si="0"/>
        <v>80</v>
      </c>
      <c r="P14" s="10">
        <f>IFERROR(VLOOKUP(D14,Listas!$A$2:$C$6,3,FALSE),0)</f>
        <v>1</v>
      </c>
    </row>
    <row r="15" spans="1:16" x14ac:dyDescent="0.25">
      <c r="A15" s="3">
        <v>7</v>
      </c>
      <c r="B15" s="2" t="s">
        <v>44</v>
      </c>
      <c r="C15" s="4" t="s">
        <v>42</v>
      </c>
      <c r="D15" s="4" t="s">
        <v>26</v>
      </c>
      <c r="E15" s="4" t="s">
        <v>45</v>
      </c>
      <c r="F15" s="5">
        <v>60</v>
      </c>
      <c r="G15" s="2" t="s">
        <v>28</v>
      </c>
      <c r="H15" s="3" t="str">
        <f>IFERROR(VLOOKUP(D15,Listas!$A$2:$C$6,2,FALSE),"")</f>
        <v>E</v>
      </c>
      <c r="I15" s="11"/>
      <c r="J15" s="12" t="s">
        <v>46</v>
      </c>
      <c r="K15" s="13"/>
      <c r="L15" s="14"/>
      <c r="M15" s="17">
        <f>COUNTIF(D9:D25,"Prueba")</f>
        <v>1</v>
      </c>
      <c r="N15" s="14"/>
      <c r="O15" s="10">
        <f t="shared" si="0"/>
        <v>60</v>
      </c>
      <c r="P15" s="10">
        <f>IFERROR(VLOOKUP(D15,Listas!$A$2:$C$6,3,FALSE),0)</f>
        <v>1</v>
      </c>
    </row>
    <row r="16" spans="1:16" x14ac:dyDescent="0.25">
      <c r="A16" s="3">
        <v>8</v>
      </c>
      <c r="B16" s="6" t="s">
        <v>47</v>
      </c>
      <c r="C16" s="7" t="s">
        <v>48</v>
      </c>
      <c r="D16" s="7" t="s">
        <v>26</v>
      </c>
      <c r="E16" s="7" t="s">
        <v>27</v>
      </c>
      <c r="F16" s="8">
        <v>75</v>
      </c>
      <c r="G16" s="6" t="s">
        <v>28</v>
      </c>
      <c r="H16" s="3" t="str">
        <f>IFERROR(VLOOKUP(D16,Listas!$A$2:$C$6,2,FALSE),"")</f>
        <v>E</v>
      </c>
      <c r="I16" s="11"/>
      <c r="J16" s="12" t="s">
        <v>49</v>
      </c>
      <c r="K16" s="13"/>
      <c r="L16" s="14"/>
      <c r="M16" s="26">
        <f>SUM(O9:O25)</f>
        <v>835</v>
      </c>
      <c r="N16" s="14"/>
      <c r="O16" s="10">
        <f t="shared" si="0"/>
        <v>75</v>
      </c>
      <c r="P16" s="10">
        <f>IFERROR(VLOOKUP(D16,Listas!$A$2:$C$6,3,FALSE),0)</f>
        <v>1</v>
      </c>
    </row>
    <row r="17" spans="1:16" x14ac:dyDescent="0.25">
      <c r="A17" s="3">
        <v>9</v>
      </c>
      <c r="B17" s="2" t="s">
        <v>50</v>
      </c>
      <c r="C17" s="4" t="s">
        <v>51</v>
      </c>
      <c r="D17" s="4" t="s">
        <v>52</v>
      </c>
      <c r="E17" s="4" t="s">
        <v>45</v>
      </c>
      <c r="F17" s="5">
        <v>45</v>
      </c>
      <c r="G17" s="2" t="s">
        <v>53</v>
      </c>
      <c r="H17" s="3" t="str">
        <f>IFERROR(VLOOKUP(D17,Listas!$A$2:$C$6,2,FALSE),"")</f>
        <v>P</v>
      </c>
      <c r="I17" s="11"/>
      <c r="O17" s="10">
        <f t="shared" si="0"/>
        <v>45</v>
      </c>
      <c r="P17" s="10">
        <f>IFERROR(VLOOKUP(D17,Listas!$A$2:$C$6,3,FALSE),0)</f>
        <v>1</v>
      </c>
    </row>
    <row r="18" spans="1:16" x14ac:dyDescent="0.25">
      <c r="A18" s="3">
        <v>10</v>
      </c>
      <c r="B18" s="6" t="s">
        <v>54</v>
      </c>
      <c r="C18" s="7" t="s">
        <v>55</v>
      </c>
      <c r="D18" s="7" t="s">
        <v>26</v>
      </c>
      <c r="E18" s="7" t="s">
        <v>27</v>
      </c>
      <c r="F18" s="8">
        <v>70</v>
      </c>
      <c r="G18" s="6" t="s">
        <v>28</v>
      </c>
      <c r="H18" s="3" t="str">
        <f>IFERROR(VLOOKUP(D18,Listas!$A$2:$C$6,2,FALSE),"")</f>
        <v>E</v>
      </c>
      <c r="I18" s="11"/>
      <c r="O18" s="10">
        <f t="shared" si="0"/>
        <v>70</v>
      </c>
      <c r="P18" s="10">
        <f>IFERROR(VLOOKUP(D18,Listas!$A$2:$C$6,3,FALSE),0)</f>
        <v>1</v>
      </c>
    </row>
    <row r="19" spans="1:16" x14ac:dyDescent="0.25">
      <c r="A19" s="3">
        <v>11</v>
      </c>
      <c r="B19" s="2" t="s">
        <v>56</v>
      </c>
      <c r="C19" s="4" t="s">
        <v>57</v>
      </c>
      <c r="D19" s="4" t="s">
        <v>37</v>
      </c>
      <c r="E19" s="4" t="s">
        <v>58</v>
      </c>
      <c r="F19" s="5">
        <v>0</v>
      </c>
      <c r="G19" s="2" t="s">
        <v>59</v>
      </c>
      <c r="H19" s="3" t="str">
        <f>IFERROR(VLOOKUP(D19,Listas!$A$2:$C$6,2,FALSE),"")</f>
        <v>L</v>
      </c>
      <c r="I19" s="11"/>
      <c r="O19" s="10">
        <f t="shared" si="0"/>
        <v>0</v>
      </c>
      <c r="P19" s="10">
        <f>IFERROR(VLOOKUP(D19,Listas!$A$2:$C$6,3,FALSE),0)</f>
        <v>0</v>
      </c>
    </row>
    <row r="20" spans="1:16" x14ac:dyDescent="0.25">
      <c r="A20" s="3">
        <v>12</v>
      </c>
      <c r="B20" s="6" t="s">
        <v>60</v>
      </c>
      <c r="C20" s="7" t="s">
        <v>57</v>
      </c>
      <c r="D20" s="7" t="s">
        <v>26</v>
      </c>
      <c r="E20" s="7" t="s">
        <v>61</v>
      </c>
      <c r="F20" s="8">
        <v>35</v>
      </c>
      <c r="G20" s="6" t="s">
        <v>28</v>
      </c>
      <c r="H20" s="3" t="str">
        <f>IFERROR(VLOOKUP(D20,Listas!$A$2:$C$6,2,FALSE),"")</f>
        <v>E</v>
      </c>
      <c r="I20" s="11"/>
      <c r="O20" s="10">
        <f t="shared" si="0"/>
        <v>35</v>
      </c>
      <c r="P20" s="10">
        <f>IFERROR(VLOOKUP(D20,Listas!$A$2:$C$6,3,FALSE),0)</f>
        <v>1</v>
      </c>
    </row>
    <row r="21" spans="1:16" x14ac:dyDescent="0.25">
      <c r="A21" s="3">
        <v>13</v>
      </c>
      <c r="B21" s="2" t="s">
        <v>62</v>
      </c>
      <c r="C21" s="4" t="s">
        <v>63</v>
      </c>
      <c r="D21" s="4" t="s">
        <v>40</v>
      </c>
      <c r="E21" s="4" t="s">
        <v>58</v>
      </c>
      <c r="F21" s="5">
        <v>0</v>
      </c>
      <c r="G21" s="2" t="s">
        <v>64</v>
      </c>
      <c r="H21" s="3" t="str">
        <f>IFERROR(VLOOKUP(D21,Listas!$A$2:$C$6,2,FALSE),"")</f>
        <v>A</v>
      </c>
      <c r="I21" s="11"/>
      <c r="O21" s="10">
        <f t="shared" si="0"/>
        <v>0</v>
      </c>
      <c r="P21" s="10">
        <f>IFERROR(VLOOKUP(D21,Listas!$A$2:$C$6,3,FALSE),0)</f>
        <v>0</v>
      </c>
    </row>
    <row r="22" spans="1:16" x14ac:dyDescent="0.25">
      <c r="A22" s="3">
        <v>14</v>
      </c>
      <c r="B22" s="6" t="s">
        <v>65</v>
      </c>
      <c r="C22" s="7" t="s">
        <v>66</v>
      </c>
      <c r="D22" s="7" t="s">
        <v>26</v>
      </c>
      <c r="E22" s="7" t="s">
        <v>45</v>
      </c>
      <c r="F22" s="8">
        <v>55</v>
      </c>
      <c r="G22" s="6" t="s">
        <v>28</v>
      </c>
      <c r="H22" s="3" t="str">
        <f>IFERROR(VLOOKUP(D22,Listas!$A$2:$C$6,2,FALSE),"")</f>
        <v>E</v>
      </c>
      <c r="I22" s="11"/>
      <c r="O22" s="10">
        <f t="shared" si="0"/>
        <v>55</v>
      </c>
      <c r="P22" s="10">
        <f>IFERROR(VLOOKUP(D22,Listas!$A$2:$C$6,3,FALSE),0)</f>
        <v>1</v>
      </c>
    </row>
    <row r="23" spans="1:16" x14ac:dyDescent="0.25">
      <c r="A23" s="3">
        <v>15</v>
      </c>
      <c r="B23" s="2" t="s">
        <v>67</v>
      </c>
      <c r="C23" s="4" t="s">
        <v>42</v>
      </c>
      <c r="D23" s="4" t="s">
        <v>43</v>
      </c>
      <c r="E23" s="4" t="s">
        <v>58</v>
      </c>
      <c r="F23" s="5">
        <v>0</v>
      </c>
      <c r="G23" s="2" t="s">
        <v>68</v>
      </c>
      <c r="H23" s="3" t="str">
        <f>IFERROR(VLOOKUP(D23,Listas!$A$2:$C$6,2,FALSE),"")</f>
        <v>O</v>
      </c>
      <c r="I23" s="11"/>
      <c r="O23" s="10">
        <f t="shared" si="0"/>
        <v>0</v>
      </c>
      <c r="P23" s="10">
        <f>IFERROR(VLOOKUP(D23,Listas!$A$2:$C$6,3,FALSE),0)</f>
        <v>0</v>
      </c>
    </row>
    <row r="24" spans="1:16" x14ac:dyDescent="0.25">
      <c r="A24" s="3"/>
      <c r="B24" s="6"/>
      <c r="C24" s="7"/>
      <c r="D24" s="7"/>
      <c r="E24" s="7"/>
      <c r="F24" s="8"/>
      <c r="G24" s="6"/>
      <c r="H24" s="3" t="str">
        <f>IFERROR(VLOOKUP(D24,Listas!$A$2:$C$6,2,FALSE),"")</f>
        <v/>
      </c>
      <c r="I24" s="11"/>
      <c r="O24" s="10">
        <f t="shared" si="0"/>
        <v>0</v>
      </c>
      <c r="P24" s="10">
        <f>IFERROR(VLOOKUP(D24,Listas!$A$2:$C$6,3,FALSE),0)</f>
        <v>0</v>
      </c>
    </row>
    <row r="25" spans="1:16" x14ac:dyDescent="0.25">
      <c r="A25" s="3"/>
      <c r="B25" s="2"/>
      <c r="C25" s="4"/>
      <c r="D25" s="4"/>
      <c r="E25" s="4"/>
      <c r="F25" s="5"/>
      <c r="G25" s="2"/>
      <c r="H25" s="3" t="str">
        <f>IFERROR(VLOOKUP(D25,Listas!$A$2:$C$6,2,FALSE),"")</f>
        <v/>
      </c>
      <c r="I25" s="11"/>
      <c r="O25" s="10">
        <f t="shared" si="0"/>
        <v>0</v>
      </c>
      <c r="P25" s="10">
        <f>IFERROR(VLOOKUP(D25,Listas!$A$2:$C$6,3,FALSE),0)</f>
        <v>0</v>
      </c>
    </row>
    <row r="27" spans="1:16" x14ac:dyDescent="0.25">
      <c r="A27" s="16" t="s">
        <v>69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4"/>
    </row>
    <row r="28" spans="1:16" x14ac:dyDescent="0.25">
      <c r="A28" s="16" t="s">
        <v>70</v>
      </c>
      <c r="B28" s="13"/>
      <c r="C28" s="13"/>
      <c r="D28" s="14"/>
      <c r="E28" s="16" t="s">
        <v>71</v>
      </c>
      <c r="F28" s="13"/>
      <c r="G28" s="13"/>
      <c r="H28" s="13"/>
      <c r="I28" s="14"/>
      <c r="J28" s="16" t="s">
        <v>72</v>
      </c>
      <c r="K28" s="13"/>
      <c r="L28" s="13"/>
      <c r="M28" s="13"/>
      <c r="N28" s="14"/>
    </row>
    <row r="29" spans="1:16" x14ac:dyDescent="0.25">
      <c r="A29" s="15" t="s">
        <v>73</v>
      </c>
      <c r="B29" s="18"/>
      <c r="C29" s="18"/>
      <c r="D29" s="19"/>
      <c r="E29" s="16" t="s">
        <v>74</v>
      </c>
      <c r="F29" s="13"/>
      <c r="G29" s="14"/>
      <c r="H29" s="16" t="s">
        <v>75</v>
      </c>
      <c r="I29" s="14"/>
      <c r="J29" s="16" t="s">
        <v>74</v>
      </c>
      <c r="K29" s="13"/>
      <c r="L29" s="14"/>
      <c r="M29" s="16" t="s">
        <v>75</v>
      </c>
      <c r="N29" s="14"/>
    </row>
    <row r="30" spans="1:16" x14ac:dyDescent="0.25">
      <c r="A30" s="20"/>
      <c r="B30" s="21"/>
      <c r="C30" s="21"/>
      <c r="D30" s="22"/>
      <c r="E30" s="15" t="s">
        <v>76</v>
      </c>
      <c r="F30" s="18"/>
      <c r="G30" s="19"/>
      <c r="H30" s="15" t="s">
        <v>77</v>
      </c>
      <c r="I30" s="19"/>
      <c r="J30" s="15" t="s">
        <v>78</v>
      </c>
      <c r="K30" s="18"/>
      <c r="L30" s="19"/>
      <c r="M30" s="15" t="s">
        <v>79</v>
      </c>
      <c r="N30" s="19"/>
    </row>
    <row r="31" spans="1:16" x14ac:dyDescent="0.25">
      <c r="A31" s="20"/>
      <c r="B31" s="21"/>
      <c r="C31" s="21"/>
      <c r="D31" s="22"/>
      <c r="E31" s="20"/>
      <c r="F31" s="21"/>
      <c r="G31" s="22"/>
      <c r="H31" s="20"/>
      <c r="I31" s="22"/>
      <c r="J31" s="20"/>
      <c r="K31" s="21"/>
      <c r="L31" s="22"/>
      <c r="M31" s="20"/>
      <c r="N31" s="22"/>
    </row>
    <row r="32" spans="1:16" x14ac:dyDescent="0.25">
      <c r="A32" s="20"/>
      <c r="B32" s="21"/>
      <c r="C32" s="21"/>
      <c r="D32" s="22"/>
      <c r="E32" s="20"/>
      <c r="F32" s="21"/>
      <c r="G32" s="22"/>
      <c r="H32" s="20"/>
      <c r="I32" s="22"/>
      <c r="J32" s="20"/>
      <c r="K32" s="21"/>
      <c r="L32" s="22"/>
      <c r="M32" s="20"/>
      <c r="N32" s="22"/>
    </row>
    <row r="33" spans="1:14" x14ac:dyDescent="0.25">
      <c r="A33" s="23"/>
      <c r="B33" s="24"/>
      <c r="C33" s="24"/>
      <c r="D33" s="25"/>
      <c r="E33" s="23"/>
      <c r="F33" s="24"/>
      <c r="G33" s="25"/>
      <c r="H33" s="23"/>
      <c r="I33" s="25"/>
      <c r="J33" s="23"/>
      <c r="K33" s="24"/>
      <c r="L33" s="25"/>
      <c r="M33" s="23"/>
      <c r="N33" s="25"/>
    </row>
    <row r="35" spans="1:14" x14ac:dyDescent="0.25">
      <c r="A35" s="16" t="s">
        <v>80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4"/>
    </row>
    <row r="36" spans="1:14" x14ac:dyDescent="0.25">
      <c r="A36" s="16" t="s">
        <v>81</v>
      </c>
      <c r="B36" s="13"/>
      <c r="C36" s="13"/>
      <c r="D36" s="13"/>
      <c r="E36" s="13"/>
      <c r="F36" s="13"/>
      <c r="G36" s="14"/>
      <c r="H36" s="16" t="s">
        <v>82</v>
      </c>
      <c r="I36" s="13"/>
      <c r="J36" s="13"/>
      <c r="K36" s="13"/>
      <c r="L36" s="13"/>
      <c r="M36" s="13"/>
      <c r="N36" s="14"/>
    </row>
    <row r="37" spans="1:14" x14ac:dyDescent="0.25">
      <c r="A37" s="16" t="s">
        <v>83</v>
      </c>
      <c r="B37" s="13"/>
      <c r="C37" s="13"/>
      <c r="D37" s="14"/>
      <c r="E37" s="16" t="s">
        <v>84</v>
      </c>
      <c r="F37" s="13"/>
      <c r="G37" s="14"/>
      <c r="H37" s="16" t="s">
        <v>83</v>
      </c>
      <c r="I37" s="13"/>
      <c r="J37" s="13"/>
      <c r="K37" s="14"/>
      <c r="L37" s="16" t="s">
        <v>84</v>
      </c>
      <c r="M37" s="13"/>
      <c r="N37" s="14"/>
    </row>
    <row r="38" spans="1:14" x14ac:dyDescent="0.25">
      <c r="A38" s="15" t="s">
        <v>85</v>
      </c>
      <c r="B38" s="18"/>
      <c r="C38" s="18"/>
      <c r="D38" s="19"/>
      <c r="E38" s="15" t="s">
        <v>86</v>
      </c>
      <c r="F38" s="18"/>
      <c r="G38" s="19"/>
      <c r="H38" s="15" t="s">
        <v>87</v>
      </c>
      <c r="I38" s="18"/>
      <c r="J38" s="18"/>
      <c r="K38" s="19"/>
      <c r="L38" s="15" t="s">
        <v>88</v>
      </c>
      <c r="M38" s="18"/>
      <c r="N38" s="19"/>
    </row>
    <row r="39" spans="1:14" x14ac:dyDescent="0.25">
      <c r="A39" s="20"/>
      <c r="B39" s="21"/>
      <c r="C39" s="21"/>
      <c r="D39" s="22"/>
      <c r="E39" s="20"/>
      <c r="F39" s="21"/>
      <c r="G39" s="22"/>
      <c r="H39" s="20"/>
      <c r="I39" s="21"/>
      <c r="J39" s="21"/>
      <c r="K39" s="22"/>
      <c r="L39" s="20"/>
      <c r="M39" s="21"/>
      <c r="N39" s="22"/>
    </row>
    <row r="40" spans="1:14" x14ac:dyDescent="0.25">
      <c r="A40" s="20"/>
      <c r="B40" s="21"/>
      <c r="C40" s="21"/>
      <c r="D40" s="22"/>
      <c r="E40" s="20"/>
      <c r="F40" s="21"/>
      <c r="G40" s="22"/>
      <c r="H40" s="20"/>
      <c r="I40" s="21"/>
      <c r="J40" s="21"/>
      <c r="K40" s="22"/>
      <c r="L40" s="20"/>
      <c r="M40" s="21"/>
      <c r="N40" s="22"/>
    </row>
    <row r="41" spans="1:14" x14ac:dyDescent="0.25">
      <c r="A41" s="23"/>
      <c r="B41" s="24"/>
      <c r="C41" s="24"/>
      <c r="D41" s="25"/>
      <c r="E41" s="23"/>
      <c r="F41" s="24"/>
      <c r="G41" s="25"/>
      <c r="H41" s="23"/>
      <c r="I41" s="24"/>
      <c r="J41" s="24"/>
      <c r="K41" s="25"/>
      <c r="L41" s="23"/>
      <c r="M41" s="24"/>
      <c r="N41" s="25"/>
    </row>
    <row r="43" spans="1:14" x14ac:dyDescent="0.25">
      <c r="A43" s="16" t="s">
        <v>89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4"/>
    </row>
    <row r="44" spans="1:14" x14ac:dyDescent="0.25">
      <c r="A44" s="16" t="s">
        <v>90</v>
      </c>
      <c r="B44" s="13"/>
      <c r="C44" s="13"/>
      <c r="D44" s="14"/>
      <c r="E44" s="16" t="s">
        <v>91</v>
      </c>
      <c r="F44" s="13"/>
      <c r="G44" s="13"/>
      <c r="H44" s="14"/>
      <c r="I44" s="16" t="s">
        <v>92</v>
      </c>
      <c r="J44" s="13"/>
      <c r="K44" s="13"/>
      <c r="L44" s="14"/>
      <c r="M44" s="16" t="s">
        <v>93</v>
      </c>
      <c r="N44" s="14"/>
    </row>
    <row r="45" spans="1:14" x14ac:dyDescent="0.25">
      <c r="A45" s="9" t="s">
        <v>94</v>
      </c>
      <c r="B45" s="5">
        <v>20</v>
      </c>
      <c r="C45" s="9" t="s">
        <v>95</v>
      </c>
      <c r="D45" s="4" t="s">
        <v>96</v>
      </c>
      <c r="E45" s="9" t="s">
        <v>94</v>
      </c>
      <c r="F45" s="5">
        <v>25</v>
      </c>
      <c r="G45" s="9" t="s">
        <v>95</v>
      </c>
      <c r="H45" s="4" t="s">
        <v>97</v>
      </c>
      <c r="I45" s="9" t="s">
        <v>94</v>
      </c>
      <c r="J45" s="5">
        <v>40</v>
      </c>
      <c r="K45" s="9" t="s">
        <v>95</v>
      </c>
      <c r="L45" s="4" t="s">
        <v>98</v>
      </c>
      <c r="M45" s="9" t="s">
        <v>99</v>
      </c>
      <c r="N45" s="10">
        <f>SUM(B45,F45,J45)</f>
        <v>85</v>
      </c>
    </row>
    <row r="46" spans="1:14" x14ac:dyDescent="0.25">
      <c r="A46" s="15" t="s">
        <v>100</v>
      </c>
      <c r="B46" s="18"/>
      <c r="C46" s="18"/>
      <c r="D46" s="19"/>
      <c r="E46" s="15" t="s">
        <v>101</v>
      </c>
      <c r="F46" s="18"/>
      <c r="G46" s="18"/>
      <c r="H46" s="19"/>
      <c r="I46" s="15" t="s">
        <v>102</v>
      </c>
      <c r="J46" s="18"/>
      <c r="K46" s="18"/>
      <c r="L46" s="19"/>
      <c r="M46" s="9" t="s">
        <v>103</v>
      </c>
      <c r="N46" s="10">
        <f>N45-$H$4</f>
        <v>-5</v>
      </c>
    </row>
    <row r="47" spans="1:14" x14ac:dyDescent="0.25">
      <c r="A47" s="20"/>
      <c r="B47" s="21"/>
      <c r="C47" s="21"/>
      <c r="D47" s="22"/>
      <c r="E47" s="20"/>
      <c r="F47" s="21"/>
      <c r="G47" s="21"/>
      <c r="H47" s="22"/>
      <c r="I47" s="20"/>
      <c r="J47" s="21"/>
      <c r="K47" s="21"/>
      <c r="L47" s="22"/>
      <c r="M47" s="33" t="s">
        <v>104</v>
      </c>
      <c r="N47" s="19"/>
    </row>
    <row r="48" spans="1:14" x14ac:dyDescent="0.25">
      <c r="A48" s="20"/>
      <c r="B48" s="21"/>
      <c r="C48" s="21"/>
      <c r="D48" s="22"/>
      <c r="E48" s="20"/>
      <c r="F48" s="21"/>
      <c r="G48" s="21"/>
      <c r="H48" s="22"/>
      <c r="I48" s="20"/>
      <c r="J48" s="21"/>
      <c r="K48" s="21"/>
      <c r="L48" s="22"/>
      <c r="M48" s="20"/>
      <c r="N48" s="22"/>
    </row>
    <row r="49" spans="1:14" x14ac:dyDescent="0.25">
      <c r="A49" s="20"/>
      <c r="B49" s="21"/>
      <c r="C49" s="21"/>
      <c r="D49" s="22"/>
      <c r="E49" s="20"/>
      <c r="F49" s="21"/>
      <c r="G49" s="21"/>
      <c r="H49" s="22"/>
      <c r="I49" s="20"/>
      <c r="J49" s="21"/>
      <c r="K49" s="21"/>
      <c r="L49" s="22"/>
      <c r="M49" s="20"/>
      <c r="N49" s="22"/>
    </row>
    <row r="50" spans="1:14" x14ac:dyDescent="0.25">
      <c r="A50" s="23"/>
      <c r="B50" s="24"/>
      <c r="C50" s="24"/>
      <c r="D50" s="25"/>
      <c r="E50" s="23"/>
      <c r="F50" s="24"/>
      <c r="G50" s="24"/>
      <c r="H50" s="25"/>
      <c r="I50" s="23"/>
      <c r="J50" s="24"/>
      <c r="K50" s="24"/>
      <c r="L50" s="25"/>
      <c r="M50" s="23"/>
      <c r="N50" s="25"/>
    </row>
    <row r="52" spans="1:14" x14ac:dyDescent="0.25">
      <c r="A52" s="27" t="s">
        <v>105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4"/>
    </row>
    <row r="53" spans="1:14" x14ac:dyDescent="0.25">
      <c r="A53" s="12" t="s">
        <v>106</v>
      </c>
      <c r="B53" s="13"/>
      <c r="C53" s="14"/>
      <c r="D53" s="15">
        <v>18</v>
      </c>
      <c r="E53" s="13"/>
      <c r="F53" s="13"/>
      <c r="G53" s="13"/>
      <c r="H53" s="14"/>
      <c r="I53" s="28" t="s">
        <v>107</v>
      </c>
      <c r="J53" s="18"/>
      <c r="K53" s="18"/>
      <c r="L53" s="18"/>
      <c r="M53" s="18"/>
      <c r="N53" s="19"/>
    </row>
    <row r="54" spans="1:14" x14ac:dyDescent="0.25">
      <c r="A54" s="12" t="s">
        <v>108</v>
      </c>
      <c r="B54" s="13"/>
      <c r="C54" s="14"/>
      <c r="D54" s="15" t="s">
        <v>109</v>
      </c>
      <c r="E54" s="13"/>
      <c r="F54" s="13"/>
      <c r="G54" s="13"/>
      <c r="H54" s="14"/>
      <c r="I54" s="20"/>
      <c r="J54" s="21"/>
      <c r="K54" s="21"/>
      <c r="L54" s="21"/>
      <c r="M54" s="21"/>
      <c r="N54" s="22"/>
    </row>
    <row r="55" spans="1:14" x14ac:dyDescent="0.25">
      <c r="A55" s="12" t="s">
        <v>110</v>
      </c>
      <c r="B55" s="13"/>
      <c r="C55" s="14"/>
      <c r="D55" s="15" t="s">
        <v>111</v>
      </c>
      <c r="E55" s="13"/>
      <c r="F55" s="13"/>
      <c r="G55" s="13"/>
      <c r="H55" s="14"/>
      <c r="I55" s="20"/>
      <c r="J55" s="21"/>
      <c r="K55" s="21"/>
      <c r="L55" s="21"/>
      <c r="M55" s="21"/>
      <c r="N55" s="22"/>
    </row>
    <row r="56" spans="1:14" x14ac:dyDescent="0.25">
      <c r="A56" s="12" t="s">
        <v>112</v>
      </c>
      <c r="B56" s="13"/>
      <c r="C56" s="14"/>
      <c r="D56" s="15" t="s">
        <v>113</v>
      </c>
      <c r="E56" s="18"/>
      <c r="F56" s="18"/>
      <c r="G56" s="18"/>
      <c r="H56" s="19"/>
      <c r="I56" s="20"/>
      <c r="J56" s="21"/>
      <c r="K56" s="21"/>
      <c r="L56" s="21"/>
      <c r="M56" s="21"/>
      <c r="N56" s="22"/>
    </row>
    <row r="57" spans="1:14" x14ac:dyDescent="0.25">
      <c r="D57" s="23"/>
      <c r="E57" s="24"/>
      <c r="F57" s="24"/>
      <c r="G57" s="24"/>
      <c r="H57" s="25"/>
      <c r="I57" s="20"/>
      <c r="J57" s="21"/>
      <c r="K57" s="21"/>
      <c r="L57" s="21"/>
      <c r="M57" s="21"/>
      <c r="N57" s="22"/>
    </row>
    <row r="58" spans="1:14" x14ac:dyDescent="0.25">
      <c r="A58" s="12" t="s">
        <v>114</v>
      </c>
      <c r="B58" s="13"/>
      <c r="C58" s="14"/>
      <c r="D58" s="15" t="s">
        <v>115</v>
      </c>
      <c r="E58" s="18"/>
      <c r="F58" s="18"/>
      <c r="G58" s="18"/>
      <c r="H58" s="19"/>
      <c r="I58" s="20"/>
      <c r="J58" s="21"/>
      <c r="K58" s="21"/>
      <c r="L58" s="21"/>
      <c r="M58" s="21"/>
      <c r="N58" s="22"/>
    </row>
    <row r="59" spans="1:14" x14ac:dyDescent="0.25">
      <c r="D59" s="23"/>
      <c r="E59" s="24"/>
      <c r="F59" s="24"/>
      <c r="G59" s="24"/>
      <c r="H59" s="25"/>
      <c r="I59" s="20"/>
      <c r="J59" s="21"/>
      <c r="K59" s="21"/>
      <c r="L59" s="21"/>
      <c r="M59" s="21"/>
      <c r="N59" s="22"/>
    </row>
    <row r="60" spans="1:14" x14ac:dyDescent="0.25">
      <c r="A60" s="12" t="s">
        <v>116</v>
      </c>
      <c r="B60" s="13"/>
      <c r="C60" s="14"/>
      <c r="D60" s="15" t="s">
        <v>117</v>
      </c>
      <c r="E60" s="13"/>
      <c r="F60" s="13"/>
      <c r="G60" s="13"/>
      <c r="H60" s="14"/>
      <c r="I60" s="23"/>
      <c r="J60" s="24"/>
      <c r="K60" s="24"/>
      <c r="L60" s="24"/>
      <c r="M60" s="24"/>
      <c r="N60" s="25"/>
    </row>
    <row r="61" spans="1:14" x14ac:dyDescent="0.25">
      <c r="A61" s="12" t="s">
        <v>118</v>
      </c>
      <c r="B61" s="13"/>
      <c r="C61" s="14"/>
      <c r="D61" s="15" t="s">
        <v>119</v>
      </c>
      <c r="E61" s="13"/>
      <c r="F61" s="13"/>
      <c r="G61" s="13"/>
      <c r="H61" s="14"/>
    </row>
    <row r="62" spans="1:14" x14ac:dyDescent="0.25">
      <c r="A62" s="12" t="s">
        <v>120</v>
      </c>
      <c r="B62" s="13"/>
      <c r="C62" s="14"/>
      <c r="D62" s="15" t="s">
        <v>121</v>
      </c>
      <c r="E62" s="13"/>
      <c r="F62" s="13"/>
      <c r="G62" s="13"/>
      <c r="H62" s="14"/>
    </row>
    <row r="65" spans="1:14" x14ac:dyDescent="0.25">
      <c r="A65" s="27" t="s">
        <v>122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4"/>
    </row>
    <row r="66" spans="1:14" x14ac:dyDescent="0.25">
      <c r="A66" s="12" t="s">
        <v>106</v>
      </c>
      <c r="B66" s="13"/>
      <c r="C66" s="14"/>
      <c r="D66" s="15">
        <v>22</v>
      </c>
      <c r="E66" s="13"/>
      <c r="F66" s="13"/>
      <c r="G66" s="13"/>
      <c r="H66" s="14"/>
      <c r="I66" s="28" t="s">
        <v>107</v>
      </c>
      <c r="J66" s="18"/>
      <c r="K66" s="18"/>
      <c r="L66" s="18"/>
      <c r="M66" s="18"/>
      <c r="N66" s="19"/>
    </row>
    <row r="67" spans="1:14" x14ac:dyDescent="0.25">
      <c r="A67" s="12" t="s">
        <v>108</v>
      </c>
      <c r="B67" s="13"/>
      <c r="C67" s="14"/>
      <c r="D67" s="15" t="s">
        <v>123</v>
      </c>
      <c r="E67" s="13"/>
      <c r="F67" s="13"/>
      <c r="G67" s="13"/>
      <c r="H67" s="14"/>
      <c r="I67" s="20"/>
      <c r="J67" s="21"/>
      <c r="K67" s="21"/>
      <c r="L67" s="21"/>
      <c r="M67" s="21"/>
      <c r="N67" s="22"/>
    </row>
    <row r="68" spans="1:14" x14ac:dyDescent="0.25">
      <c r="A68" s="12" t="s">
        <v>110</v>
      </c>
      <c r="B68" s="13"/>
      <c r="C68" s="14"/>
      <c r="D68" s="15" t="s">
        <v>124</v>
      </c>
      <c r="E68" s="13"/>
      <c r="F68" s="13"/>
      <c r="G68" s="13"/>
      <c r="H68" s="14"/>
      <c r="I68" s="20"/>
      <c r="J68" s="21"/>
      <c r="K68" s="21"/>
      <c r="L68" s="21"/>
      <c r="M68" s="21"/>
      <c r="N68" s="22"/>
    </row>
    <row r="69" spans="1:14" x14ac:dyDescent="0.25">
      <c r="A69" s="12" t="s">
        <v>112</v>
      </c>
      <c r="B69" s="13"/>
      <c r="C69" s="14"/>
      <c r="D69" s="15" t="s">
        <v>125</v>
      </c>
      <c r="E69" s="18"/>
      <c r="F69" s="18"/>
      <c r="G69" s="18"/>
      <c r="H69" s="19"/>
      <c r="I69" s="20"/>
      <c r="J69" s="21"/>
      <c r="K69" s="21"/>
      <c r="L69" s="21"/>
      <c r="M69" s="21"/>
      <c r="N69" s="22"/>
    </row>
    <row r="70" spans="1:14" x14ac:dyDescent="0.25">
      <c r="D70" s="23"/>
      <c r="E70" s="24"/>
      <c r="F70" s="24"/>
      <c r="G70" s="24"/>
      <c r="H70" s="25"/>
      <c r="I70" s="20"/>
      <c r="J70" s="21"/>
      <c r="K70" s="21"/>
      <c r="L70" s="21"/>
      <c r="M70" s="21"/>
      <c r="N70" s="22"/>
    </row>
    <row r="71" spans="1:14" x14ac:dyDescent="0.25">
      <c r="A71" s="12" t="s">
        <v>114</v>
      </c>
      <c r="B71" s="13"/>
      <c r="C71" s="14"/>
      <c r="D71" s="15" t="s">
        <v>126</v>
      </c>
      <c r="E71" s="18"/>
      <c r="F71" s="18"/>
      <c r="G71" s="18"/>
      <c r="H71" s="19"/>
      <c r="I71" s="20"/>
      <c r="J71" s="21"/>
      <c r="K71" s="21"/>
      <c r="L71" s="21"/>
      <c r="M71" s="21"/>
      <c r="N71" s="22"/>
    </row>
    <row r="72" spans="1:14" x14ac:dyDescent="0.25">
      <c r="D72" s="23"/>
      <c r="E72" s="24"/>
      <c r="F72" s="24"/>
      <c r="G72" s="24"/>
      <c r="H72" s="25"/>
      <c r="I72" s="20"/>
      <c r="J72" s="21"/>
      <c r="K72" s="21"/>
      <c r="L72" s="21"/>
      <c r="M72" s="21"/>
      <c r="N72" s="22"/>
    </row>
    <row r="73" spans="1:14" x14ac:dyDescent="0.25">
      <c r="A73" s="12" t="s">
        <v>116</v>
      </c>
      <c r="B73" s="13"/>
      <c r="C73" s="14"/>
      <c r="D73" s="15" t="s">
        <v>127</v>
      </c>
      <c r="E73" s="13"/>
      <c r="F73" s="13"/>
      <c r="G73" s="13"/>
      <c r="H73" s="14"/>
      <c r="I73" s="23"/>
      <c r="J73" s="24"/>
      <c r="K73" s="24"/>
      <c r="L73" s="24"/>
      <c r="M73" s="24"/>
      <c r="N73" s="25"/>
    </row>
    <row r="74" spans="1:14" x14ac:dyDescent="0.25">
      <c r="A74" s="12" t="s">
        <v>118</v>
      </c>
      <c r="B74" s="13"/>
      <c r="C74" s="14"/>
      <c r="D74" s="15" t="s">
        <v>128</v>
      </c>
      <c r="E74" s="13"/>
      <c r="F74" s="13"/>
      <c r="G74" s="13"/>
      <c r="H74" s="14"/>
    </row>
    <row r="75" spans="1:14" x14ac:dyDescent="0.25">
      <c r="A75" s="12" t="s">
        <v>120</v>
      </c>
      <c r="B75" s="13"/>
      <c r="C75" s="14"/>
      <c r="D75" s="15" t="s">
        <v>129</v>
      </c>
      <c r="E75" s="13"/>
      <c r="F75" s="13"/>
      <c r="G75" s="13"/>
      <c r="H75" s="14"/>
    </row>
    <row r="91" spans="1:14" x14ac:dyDescent="0.25">
      <c r="A91" s="29" t="s">
        <v>130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4"/>
    </row>
  </sheetData>
  <mergeCells count="103">
    <mergeCell ref="D75:H75"/>
    <mergeCell ref="A75:C75"/>
    <mergeCell ref="C4:E4"/>
    <mergeCell ref="J9:L9"/>
    <mergeCell ref="L3:N3"/>
    <mergeCell ref="J8:N8"/>
    <mergeCell ref="J29:L29"/>
    <mergeCell ref="M47:N50"/>
    <mergeCell ref="A61:C61"/>
    <mergeCell ref="H4:I4"/>
    <mergeCell ref="E38:G41"/>
    <mergeCell ref="E46:H50"/>
    <mergeCell ref="F3:G3"/>
    <mergeCell ref="E30:G33"/>
    <mergeCell ref="M30:N33"/>
    <mergeCell ref="A74:C74"/>
    <mergeCell ref="D73:H73"/>
    <mergeCell ref="A2:N2"/>
    <mergeCell ref="H38:K41"/>
    <mergeCell ref="A4:B4"/>
    <mergeCell ref="J10:L10"/>
    <mergeCell ref="D60:H60"/>
    <mergeCell ref="L37:N37"/>
    <mergeCell ref="A7:N7"/>
    <mergeCell ref="A38:D41"/>
    <mergeCell ref="J12:L12"/>
    <mergeCell ref="H37:K37"/>
    <mergeCell ref="A55:C55"/>
    <mergeCell ref="H30:I33"/>
    <mergeCell ref="C3:E3"/>
    <mergeCell ref="A35:N35"/>
    <mergeCell ref="M14:N14"/>
    <mergeCell ref="A3:B3"/>
    <mergeCell ref="M15:N15"/>
    <mergeCell ref="J30:L33"/>
    <mergeCell ref="M12:N12"/>
    <mergeCell ref="D74:H74"/>
    <mergeCell ref="A66:C66"/>
    <mergeCell ref="D66:H66"/>
    <mergeCell ref="A91:N91"/>
    <mergeCell ref="A54:C54"/>
    <mergeCell ref="A5:N5"/>
    <mergeCell ref="A29:D33"/>
    <mergeCell ref="D71:H72"/>
    <mergeCell ref="A60:C60"/>
    <mergeCell ref="D61:H61"/>
    <mergeCell ref="A69:C69"/>
    <mergeCell ref="D55:H55"/>
    <mergeCell ref="J14:L14"/>
    <mergeCell ref="D54:H54"/>
    <mergeCell ref="I53:N60"/>
    <mergeCell ref="M44:N44"/>
    <mergeCell ref="A71:C71"/>
    <mergeCell ref="M9:N9"/>
    <mergeCell ref="A36:G36"/>
    <mergeCell ref="A1:N1"/>
    <mergeCell ref="J16:L16"/>
    <mergeCell ref="A65:N65"/>
    <mergeCell ref="I66:N73"/>
    <mergeCell ref="A52:N52"/>
    <mergeCell ref="H29:I29"/>
    <mergeCell ref="A68:C68"/>
    <mergeCell ref="M13:N13"/>
    <mergeCell ref="H3:I3"/>
    <mergeCell ref="J3:K3"/>
    <mergeCell ref="F4:G4"/>
    <mergeCell ref="L4:N4"/>
    <mergeCell ref="A73:C73"/>
    <mergeCell ref="E28:I28"/>
    <mergeCell ref="E29:G29"/>
    <mergeCell ref="M11:N11"/>
    <mergeCell ref="D69:H70"/>
    <mergeCell ref="J4:K4"/>
    <mergeCell ref="D56:H57"/>
    <mergeCell ref="M29:N29"/>
    <mergeCell ref="I46:L50"/>
    <mergeCell ref="I44:L44"/>
    <mergeCell ref="J13:L13"/>
    <mergeCell ref="A43:N43"/>
    <mergeCell ref="L38:N41"/>
    <mergeCell ref="A56:C56"/>
    <mergeCell ref="E37:G37"/>
    <mergeCell ref="J15:L15"/>
    <mergeCell ref="A53:C53"/>
    <mergeCell ref="A27:N27"/>
    <mergeCell ref="A44:D44"/>
    <mergeCell ref="A62:C62"/>
    <mergeCell ref="M10:N10"/>
    <mergeCell ref="H36:N36"/>
    <mergeCell ref="A46:D50"/>
    <mergeCell ref="D53:H53"/>
    <mergeCell ref="J28:N28"/>
    <mergeCell ref="M16:N16"/>
    <mergeCell ref="A28:D28"/>
    <mergeCell ref="E44:H44"/>
    <mergeCell ref="A67:C67"/>
    <mergeCell ref="D68:H68"/>
    <mergeCell ref="J11:L11"/>
    <mergeCell ref="A37:D37"/>
    <mergeCell ref="A58:C58"/>
    <mergeCell ref="D62:H62"/>
    <mergeCell ref="D67:H67"/>
    <mergeCell ref="D58:H59"/>
  </mergeCells>
  <conditionalFormatting sqref="M11:N11">
    <cfRule type="expression" dxfId="1" priority="1">
      <formula>M11&lt;0.7</formula>
    </cfRule>
  </conditionalFormatting>
  <conditionalFormatting sqref="N46">
    <cfRule type="expression" dxfId="0" priority="2">
      <formula>N46&lt;&gt;0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workbookViewId="0"/>
  </sheetViews>
  <sheetFormatPr baseColWidth="10" defaultColWidth="9.140625" defaultRowHeight="15" x14ac:dyDescent="0.25"/>
  <sheetData>
    <row r="1" spans="1:9" x14ac:dyDescent="0.25">
      <c r="A1" t="s">
        <v>16</v>
      </c>
      <c r="B1" t="s">
        <v>20</v>
      </c>
      <c r="C1" t="s">
        <v>131</v>
      </c>
      <c r="E1" t="s">
        <v>17</v>
      </c>
      <c r="G1" t="s">
        <v>15</v>
      </c>
      <c r="I1" t="s">
        <v>132</v>
      </c>
    </row>
    <row r="2" spans="1:9" x14ac:dyDescent="0.25">
      <c r="A2" t="s">
        <v>26</v>
      </c>
      <c r="B2" t="s">
        <v>133</v>
      </c>
      <c r="C2">
        <v>1</v>
      </c>
      <c r="E2" t="s">
        <v>27</v>
      </c>
      <c r="G2" t="s">
        <v>25</v>
      </c>
      <c r="I2" t="s">
        <v>134</v>
      </c>
    </row>
    <row r="3" spans="1:9" x14ac:dyDescent="0.25">
      <c r="A3" t="s">
        <v>52</v>
      </c>
      <c r="B3" t="s">
        <v>135</v>
      </c>
      <c r="C3">
        <v>1</v>
      </c>
      <c r="E3" t="s">
        <v>61</v>
      </c>
      <c r="G3" t="s">
        <v>31</v>
      </c>
      <c r="I3" t="s">
        <v>96</v>
      </c>
    </row>
    <row r="4" spans="1:9" x14ac:dyDescent="0.25">
      <c r="A4" t="s">
        <v>37</v>
      </c>
      <c r="B4" t="s">
        <v>136</v>
      </c>
      <c r="C4">
        <v>0</v>
      </c>
      <c r="E4" t="s">
        <v>45</v>
      </c>
      <c r="G4" t="s">
        <v>39</v>
      </c>
      <c r="I4" t="s">
        <v>97</v>
      </c>
    </row>
    <row r="5" spans="1:9" x14ac:dyDescent="0.25">
      <c r="A5" t="s">
        <v>40</v>
      </c>
      <c r="B5" t="s">
        <v>137</v>
      </c>
      <c r="C5">
        <v>0</v>
      </c>
      <c r="E5" t="s">
        <v>58</v>
      </c>
      <c r="G5" t="s">
        <v>34</v>
      </c>
      <c r="I5" t="s">
        <v>98</v>
      </c>
    </row>
    <row r="6" spans="1:9" x14ac:dyDescent="0.25">
      <c r="A6" t="s">
        <v>43</v>
      </c>
      <c r="B6" t="s">
        <v>138</v>
      </c>
      <c r="C6">
        <v>0</v>
      </c>
      <c r="G6" t="s">
        <v>42</v>
      </c>
    </row>
    <row r="7" spans="1:9" x14ac:dyDescent="0.25">
      <c r="G7" t="s">
        <v>63</v>
      </c>
    </row>
    <row r="8" spans="1:9" x14ac:dyDescent="0.25">
      <c r="G8" t="s">
        <v>66</v>
      </c>
    </row>
    <row r="9" spans="1:9" x14ac:dyDescent="0.25">
      <c r="G9" t="s">
        <v>48</v>
      </c>
    </row>
    <row r="10" spans="1:9" x14ac:dyDescent="0.25">
      <c r="G10" t="s">
        <v>51</v>
      </c>
    </row>
    <row r="11" spans="1:9" x14ac:dyDescent="0.25">
      <c r="G11" t="s">
        <v>55</v>
      </c>
    </row>
    <row r="12" spans="1:9" x14ac:dyDescent="0.25">
      <c r="G12" t="s">
        <v>57</v>
      </c>
    </row>
    <row r="13" spans="1:9" x14ac:dyDescent="0.25">
      <c r="G13" t="s">
        <v>139</v>
      </c>
    </row>
    <row r="14" spans="1:9" x14ac:dyDescent="0.25">
      <c r="G14" t="s">
        <v>140</v>
      </c>
    </row>
    <row r="15" spans="1:9" x14ac:dyDescent="0.25">
      <c r="G15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Planificador</vt:lpstr>
      <vt:lpstr>Listas</vt:lpstr>
      <vt:lpstr>Planificador!Área_de_impresión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2026-02-17T08:47:42Z</dcterms:modified>
</cp:coreProperties>
</file>