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estión de productividad\"/>
    </mc:Choice>
  </mc:AlternateContent>
  <xr:revisionPtr revIDLastSave="0" documentId="8_{DFF396E2-65A6-4059-A520-255A92F16A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shboard" sheetId="1" r:id="rId1"/>
    <sheet name="Registro" sheetId="2" r:id="rId2"/>
    <sheet name="Listas" sheetId="3" r:id="rId3"/>
  </sheets>
  <definedNames>
    <definedName name="Filtro_Equipos">Listas!$C$2:$C$7</definedName>
    <definedName name="Filtro_Personas">Listas!$A$2:$A$6</definedName>
    <definedName name="Lista_Equipos">Listas!$C$3:$C$7</definedName>
    <definedName name="Lista_Estados">Listas!$I$2:$I$6</definedName>
    <definedName name="Lista_Personas">Listas!$A$3:$A$6</definedName>
    <definedName name="Lista_Prioridad">Listas!$K$2:$K$4</definedName>
    <definedName name="Lista_Proyectos">Listas!$E$2:$E$7</definedName>
    <definedName name="Lista_Tipos">Listas!$G$2:$G$8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06" i="2" l="1"/>
  <c r="P206" i="2"/>
  <c r="C206" i="2"/>
  <c r="A206" i="2"/>
  <c r="S205" i="2"/>
  <c r="P205" i="2"/>
  <c r="C205" i="2"/>
  <c r="A205" i="2"/>
  <c r="V204" i="2"/>
  <c r="U204" i="2"/>
  <c r="T204" i="2"/>
  <c r="S204" i="2"/>
  <c r="P204" i="2"/>
  <c r="C204" i="2"/>
  <c r="A204" i="2"/>
  <c r="U203" i="2"/>
  <c r="S203" i="2"/>
  <c r="P203" i="2"/>
  <c r="V203" i="2" s="1"/>
  <c r="C203" i="2"/>
  <c r="A203" i="2"/>
  <c r="S202" i="2"/>
  <c r="P202" i="2"/>
  <c r="C202" i="2"/>
  <c r="A202" i="2"/>
  <c r="S201" i="2"/>
  <c r="P201" i="2"/>
  <c r="T201" i="2" s="1"/>
  <c r="C201" i="2"/>
  <c r="A201" i="2"/>
  <c r="T200" i="2"/>
  <c r="S200" i="2"/>
  <c r="P200" i="2"/>
  <c r="V200" i="2" s="1"/>
  <c r="C200" i="2"/>
  <c r="A200" i="2"/>
  <c r="S199" i="2"/>
  <c r="P199" i="2"/>
  <c r="V199" i="2" s="1"/>
  <c r="C199" i="2"/>
  <c r="A199" i="2"/>
  <c r="V198" i="2"/>
  <c r="U198" i="2"/>
  <c r="T198" i="2"/>
  <c r="S198" i="2"/>
  <c r="P198" i="2"/>
  <c r="C198" i="2"/>
  <c r="A198" i="2"/>
  <c r="U197" i="2"/>
  <c r="S197" i="2"/>
  <c r="P197" i="2"/>
  <c r="V197" i="2" s="1"/>
  <c r="C197" i="2"/>
  <c r="A197" i="2"/>
  <c r="S196" i="2"/>
  <c r="P196" i="2"/>
  <c r="T196" i="2" s="1"/>
  <c r="C196" i="2"/>
  <c r="A196" i="2"/>
  <c r="V195" i="2"/>
  <c r="U195" i="2"/>
  <c r="T195" i="2"/>
  <c r="S195" i="2"/>
  <c r="P195" i="2"/>
  <c r="C195" i="2"/>
  <c r="A195" i="2"/>
  <c r="V194" i="2"/>
  <c r="S194" i="2"/>
  <c r="P194" i="2"/>
  <c r="U194" i="2" s="1"/>
  <c r="C194" i="2"/>
  <c r="A194" i="2"/>
  <c r="S193" i="2"/>
  <c r="P193" i="2"/>
  <c r="V193" i="2" s="1"/>
  <c r="C193" i="2"/>
  <c r="A193" i="2"/>
  <c r="V192" i="2"/>
  <c r="U192" i="2"/>
  <c r="S192" i="2"/>
  <c r="P192" i="2"/>
  <c r="T192" i="2" s="1"/>
  <c r="C192" i="2"/>
  <c r="A192" i="2"/>
  <c r="S191" i="2"/>
  <c r="P191" i="2"/>
  <c r="V191" i="2" s="1"/>
  <c r="C191" i="2"/>
  <c r="A191" i="2"/>
  <c r="S190" i="2"/>
  <c r="P190" i="2"/>
  <c r="V190" i="2" s="1"/>
  <c r="C190" i="2"/>
  <c r="A190" i="2"/>
  <c r="V189" i="2"/>
  <c r="U189" i="2"/>
  <c r="T189" i="2"/>
  <c r="S189" i="2"/>
  <c r="P189" i="2"/>
  <c r="C189" i="2"/>
  <c r="A189" i="2"/>
  <c r="S188" i="2"/>
  <c r="P188" i="2"/>
  <c r="C188" i="2"/>
  <c r="A188" i="2"/>
  <c r="V187" i="2"/>
  <c r="U187" i="2"/>
  <c r="T187" i="2"/>
  <c r="S187" i="2"/>
  <c r="P187" i="2"/>
  <c r="C187" i="2"/>
  <c r="A187" i="2"/>
  <c r="S186" i="2"/>
  <c r="P186" i="2"/>
  <c r="C186" i="2"/>
  <c r="A186" i="2"/>
  <c r="S185" i="2"/>
  <c r="P185" i="2"/>
  <c r="C185" i="2"/>
  <c r="A185" i="2"/>
  <c r="V184" i="2"/>
  <c r="U184" i="2"/>
  <c r="T184" i="2"/>
  <c r="S184" i="2"/>
  <c r="P184" i="2"/>
  <c r="C184" i="2"/>
  <c r="A184" i="2"/>
  <c r="U183" i="2"/>
  <c r="S183" i="2"/>
  <c r="P183" i="2"/>
  <c r="V183" i="2" s="1"/>
  <c r="C183" i="2"/>
  <c r="A183" i="2"/>
  <c r="S182" i="2"/>
  <c r="P182" i="2"/>
  <c r="C182" i="2"/>
  <c r="A182" i="2"/>
  <c r="S181" i="2"/>
  <c r="P181" i="2"/>
  <c r="T181" i="2" s="1"/>
  <c r="C181" i="2"/>
  <c r="A181" i="2"/>
  <c r="V180" i="2"/>
  <c r="T180" i="2"/>
  <c r="S180" i="2"/>
  <c r="P180" i="2"/>
  <c r="U180" i="2" s="1"/>
  <c r="C180" i="2"/>
  <c r="A180" i="2"/>
  <c r="S179" i="2"/>
  <c r="P179" i="2"/>
  <c r="V179" i="2" s="1"/>
  <c r="C179" i="2"/>
  <c r="A179" i="2"/>
  <c r="V178" i="2"/>
  <c r="U178" i="2"/>
  <c r="T178" i="2"/>
  <c r="S178" i="2"/>
  <c r="P178" i="2"/>
  <c r="C178" i="2"/>
  <c r="A178" i="2"/>
  <c r="U177" i="2"/>
  <c r="S177" i="2"/>
  <c r="P177" i="2"/>
  <c r="V177" i="2" s="1"/>
  <c r="C177" i="2"/>
  <c r="A177" i="2"/>
  <c r="S176" i="2"/>
  <c r="P176" i="2"/>
  <c r="U176" i="2" s="1"/>
  <c r="C176" i="2"/>
  <c r="A176" i="2"/>
  <c r="V175" i="2"/>
  <c r="U175" i="2"/>
  <c r="T175" i="2"/>
  <c r="S175" i="2"/>
  <c r="P175" i="2"/>
  <c r="C175" i="2"/>
  <c r="A175" i="2"/>
  <c r="V174" i="2"/>
  <c r="S174" i="2"/>
  <c r="P174" i="2"/>
  <c r="U174" i="2" s="1"/>
  <c r="C174" i="2"/>
  <c r="A174" i="2"/>
  <c r="S173" i="2"/>
  <c r="P173" i="2"/>
  <c r="T173" i="2" s="1"/>
  <c r="C173" i="2"/>
  <c r="A173" i="2"/>
  <c r="V172" i="2"/>
  <c r="U172" i="2"/>
  <c r="S172" i="2"/>
  <c r="P172" i="2"/>
  <c r="T172" i="2" s="1"/>
  <c r="C172" i="2"/>
  <c r="A172" i="2"/>
  <c r="S171" i="2"/>
  <c r="P171" i="2"/>
  <c r="V171" i="2" s="1"/>
  <c r="C171" i="2"/>
  <c r="A171" i="2"/>
  <c r="S170" i="2"/>
  <c r="P170" i="2"/>
  <c r="T170" i="2" s="1"/>
  <c r="C170" i="2"/>
  <c r="A170" i="2"/>
  <c r="V169" i="2"/>
  <c r="U169" i="2"/>
  <c r="T169" i="2"/>
  <c r="S169" i="2"/>
  <c r="P169" i="2"/>
  <c r="C169" i="2"/>
  <c r="A169" i="2"/>
  <c r="S168" i="2"/>
  <c r="P168" i="2"/>
  <c r="C168" i="2"/>
  <c r="A168" i="2"/>
  <c r="V167" i="2"/>
  <c r="U167" i="2"/>
  <c r="T167" i="2"/>
  <c r="S167" i="2"/>
  <c r="P167" i="2"/>
  <c r="C167" i="2"/>
  <c r="A167" i="2"/>
  <c r="S166" i="2"/>
  <c r="P166" i="2"/>
  <c r="C166" i="2"/>
  <c r="A166" i="2"/>
  <c r="S165" i="2"/>
  <c r="P165" i="2"/>
  <c r="C165" i="2"/>
  <c r="A165" i="2"/>
  <c r="V164" i="2"/>
  <c r="U164" i="2"/>
  <c r="T164" i="2"/>
  <c r="S164" i="2"/>
  <c r="P164" i="2"/>
  <c r="C164" i="2"/>
  <c r="A164" i="2"/>
  <c r="U163" i="2"/>
  <c r="S163" i="2"/>
  <c r="P163" i="2"/>
  <c r="V163" i="2" s="1"/>
  <c r="C163" i="2"/>
  <c r="A163" i="2"/>
  <c r="S162" i="2"/>
  <c r="P162" i="2"/>
  <c r="C162" i="2"/>
  <c r="A162" i="2"/>
  <c r="S161" i="2"/>
  <c r="P161" i="2"/>
  <c r="T161" i="2" s="1"/>
  <c r="C161" i="2"/>
  <c r="A161" i="2"/>
  <c r="V160" i="2"/>
  <c r="T160" i="2"/>
  <c r="S160" i="2"/>
  <c r="P160" i="2"/>
  <c r="U160" i="2" s="1"/>
  <c r="C160" i="2"/>
  <c r="A160" i="2"/>
  <c r="S159" i="2"/>
  <c r="P159" i="2"/>
  <c r="V159" i="2" s="1"/>
  <c r="C159" i="2"/>
  <c r="A159" i="2"/>
  <c r="V158" i="2"/>
  <c r="U158" i="2"/>
  <c r="T158" i="2"/>
  <c r="S158" i="2"/>
  <c r="P158" i="2"/>
  <c r="C158" i="2"/>
  <c r="A158" i="2"/>
  <c r="U157" i="2"/>
  <c r="S157" i="2"/>
  <c r="P157" i="2"/>
  <c r="V157" i="2" s="1"/>
  <c r="C157" i="2"/>
  <c r="A157" i="2"/>
  <c r="S156" i="2"/>
  <c r="P156" i="2"/>
  <c r="T156" i="2" s="1"/>
  <c r="C156" i="2"/>
  <c r="A156" i="2"/>
  <c r="V155" i="2"/>
  <c r="U155" i="2"/>
  <c r="T155" i="2"/>
  <c r="S155" i="2"/>
  <c r="P155" i="2"/>
  <c r="C155" i="2"/>
  <c r="A155" i="2"/>
  <c r="V154" i="2"/>
  <c r="S154" i="2"/>
  <c r="P154" i="2"/>
  <c r="U154" i="2" s="1"/>
  <c r="C154" i="2"/>
  <c r="A154" i="2"/>
  <c r="S153" i="2"/>
  <c r="P153" i="2"/>
  <c r="V153" i="2" s="1"/>
  <c r="C153" i="2"/>
  <c r="A153" i="2"/>
  <c r="V152" i="2"/>
  <c r="U152" i="2"/>
  <c r="S152" i="2"/>
  <c r="P152" i="2"/>
  <c r="T152" i="2" s="1"/>
  <c r="C152" i="2"/>
  <c r="A152" i="2"/>
  <c r="S151" i="2"/>
  <c r="P151" i="2"/>
  <c r="V151" i="2" s="1"/>
  <c r="C151" i="2"/>
  <c r="A151" i="2"/>
  <c r="S150" i="2"/>
  <c r="P150" i="2"/>
  <c r="T150" i="2" s="1"/>
  <c r="C150" i="2"/>
  <c r="A150" i="2"/>
  <c r="V149" i="2"/>
  <c r="U149" i="2"/>
  <c r="T149" i="2"/>
  <c r="S149" i="2"/>
  <c r="P149" i="2"/>
  <c r="C149" i="2"/>
  <c r="A149" i="2"/>
  <c r="S148" i="2"/>
  <c r="P148" i="2"/>
  <c r="C148" i="2"/>
  <c r="A148" i="2"/>
  <c r="V147" i="2"/>
  <c r="U147" i="2"/>
  <c r="T147" i="2"/>
  <c r="S147" i="2"/>
  <c r="P147" i="2"/>
  <c r="C147" i="2"/>
  <c r="A147" i="2"/>
  <c r="S146" i="2"/>
  <c r="P146" i="2"/>
  <c r="C146" i="2"/>
  <c r="A146" i="2"/>
  <c r="S145" i="2"/>
  <c r="P145" i="2"/>
  <c r="C145" i="2"/>
  <c r="A145" i="2"/>
  <c r="V144" i="2"/>
  <c r="U144" i="2"/>
  <c r="T144" i="2"/>
  <c r="S144" i="2"/>
  <c r="P144" i="2"/>
  <c r="C144" i="2"/>
  <c r="A144" i="2"/>
  <c r="U143" i="2"/>
  <c r="S143" i="2"/>
  <c r="P143" i="2"/>
  <c r="V143" i="2" s="1"/>
  <c r="C143" i="2"/>
  <c r="A143" i="2"/>
  <c r="S142" i="2"/>
  <c r="P142" i="2"/>
  <c r="T142" i="2" s="1"/>
  <c r="C142" i="2"/>
  <c r="A142" i="2"/>
  <c r="S141" i="2"/>
  <c r="P141" i="2"/>
  <c r="T141" i="2" s="1"/>
  <c r="C141" i="2"/>
  <c r="A141" i="2"/>
  <c r="V140" i="2"/>
  <c r="T140" i="2"/>
  <c r="S140" i="2"/>
  <c r="P140" i="2"/>
  <c r="U140" i="2" s="1"/>
  <c r="C140" i="2"/>
  <c r="A140" i="2"/>
  <c r="U139" i="2"/>
  <c r="S139" i="2"/>
  <c r="P139" i="2"/>
  <c r="V139" i="2" s="1"/>
  <c r="C139" i="2"/>
  <c r="A139" i="2"/>
  <c r="S138" i="2"/>
  <c r="P138" i="2"/>
  <c r="C138" i="2"/>
  <c r="A138" i="2"/>
  <c r="U137" i="2"/>
  <c r="S137" i="2"/>
  <c r="P137" i="2"/>
  <c r="V137" i="2" s="1"/>
  <c r="C137" i="2"/>
  <c r="A137" i="2"/>
  <c r="S136" i="2"/>
  <c r="P136" i="2"/>
  <c r="V136" i="2" s="1"/>
  <c r="C136" i="2"/>
  <c r="A136" i="2"/>
  <c r="V135" i="2"/>
  <c r="U135" i="2"/>
  <c r="T135" i="2"/>
  <c r="S135" i="2"/>
  <c r="P135" i="2"/>
  <c r="C135" i="2"/>
  <c r="A135" i="2"/>
  <c r="V134" i="2"/>
  <c r="S134" i="2"/>
  <c r="P134" i="2"/>
  <c r="U134" i="2" s="1"/>
  <c r="C134" i="2"/>
  <c r="A134" i="2"/>
  <c r="V133" i="2"/>
  <c r="S133" i="2"/>
  <c r="P133" i="2"/>
  <c r="U133" i="2" s="1"/>
  <c r="C133" i="2"/>
  <c r="A133" i="2"/>
  <c r="V132" i="2"/>
  <c r="U132" i="2"/>
  <c r="T132" i="2"/>
  <c r="S132" i="2"/>
  <c r="P132" i="2"/>
  <c r="C132" i="2"/>
  <c r="A132" i="2"/>
  <c r="S131" i="2"/>
  <c r="P131" i="2"/>
  <c r="V131" i="2" s="1"/>
  <c r="C131" i="2"/>
  <c r="A131" i="2"/>
  <c r="V130" i="2"/>
  <c r="U130" i="2"/>
  <c r="T130" i="2"/>
  <c r="S130" i="2"/>
  <c r="P130" i="2"/>
  <c r="C130" i="2"/>
  <c r="A130" i="2"/>
  <c r="V129" i="2"/>
  <c r="U129" i="2"/>
  <c r="S129" i="2"/>
  <c r="P129" i="2"/>
  <c r="T129" i="2" s="1"/>
  <c r="C129" i="2"/>
  <c r="A129" i="2"/>
  <c r="S128" i="2"/>
  <c r="P128" i="2"/>
  <c r="C128" i="2"/>
  <c r="A128" i="2"/>
  <c r="V127" i="2"/>
  <c r="U127" i="2"/>
  <c r="T127" i="2"/>
  <c r="S127" i="2"/>
  <c r="P127" i="2"/>
  <c r="C127" i="2"/>
  <c r="A127" i="2"/>
  <c r="S126" i="2"/>
  <c r="P126" i="2"/>
  <c r="C126" i="2"/>
  <c r="A126" i="2"/>
  <c r="S125" i="2"/>
  <c r="P125" i="2"/>
  <c r="C125" i="2"/>
  <c r="A125" i="2"/>
  <c r="V124" i="2"/>
  <c r="U124" i="2"/>
  <c r="T124" i="2"/>
  <c r="S124" i="2"/>
  <c r="P124" i="2"/>
  <c r="C124" i="2"/>
  <c r="A124" i="2"/>
  <c r="U123" i="2"/>
  <c r="S123" i="2"/>
  <c r="P123" i="2"/>
  <c r="V123" i="2" s="1"/>
  <c r="C123" i="2"/>
  <c r="A123" i="2"/>
  <c r="S122" i="2"/>
  <c r="P122" i="2"/>
  <c r="C122" i="2"/>
  <c r="A122" i="2"/>
  <c r="S121" i="2"/>
  <c r="P121" i="2"/>
  <c r="T121" i="2" s="1"/>
  <c r="C121" i="2"/>
  <c r="A121" i="2"/>
  <c r="V120" i="2"/>
  <c r="T120" i="2"/>
  <c r="S120" i="2"/>
  <c r="P120" i="2"/>
  <c r="U120" i="2" s="1"/>
  <c r="C120" i="2"/>
  <c r="A120" i="2"/>
  <c r="U119" i="2"/>
  <c r="S119" i="2"/>
  <c r="P119" i="2"/>
  <c r="V119" i="2" s="1"/>
  <c r="C119" i="2"/>
  <c r="A119" i="2"/>
  <c r="S118" i="2"/>
  <c r="P118" i="2"/>
  <c r="C118" i="2"/>
  <c r="A118" i="2"/>
  <c r="U117" i="2"/>
  <c r="S117" i="2"/>
  <c r="P117" i="2"/>
  <c r="V117" i="2" s="1"/>
  <c r="C117" i="2"/>
  <c r="A117" i="2"/>
  <c r="S116" i="2"/>
  <c r="P116" i="2"/>
  <c r="U116" i="2" s="1"/>
  <c r="C116" i="2"/>
  <c r="A116" i="2"/>
  <c r="V115" i="2"/>
  <c r="U115" i="2"/>
  <c r="T115" i="2"/>
  <c r="S115" i="2"/>
  <c r="P115" i="2"/>
  <c r="C115" i="2"/>
  <c r="A115" i="2"/>
  <c r="V114" i="2"/>
  <c r="S114" i="2"/>
  <c r="P114" i="2"/>
  <c r="U114" i="2" s="1"/>
  <c r="C114" i="2"/>
  <c r="A114" i="2"/>
  <c r="S113" i="2"/>
  <c r="P113" i="2"/>
  <c r="V113" i="2" s="1"/>
  <c r="C113" i="2"/>
  <c r="A113" i="2"/>
  <c r="V112" i="2"/>
  <c r="U112" i="2"/>
  <c r="T112" i="2"/>
  <c r="S112" i="2"/>
  <c r="P112" i="2"/>
  <c r="C112" i="2"/>
  <c r="A112" i="2"/>
  <c r="S111" i="2"/>
  <c r="P111" i="2"/>
  <c r="V111" i="2" s="1"/>
  <c r="C111" i="2"/>
  <c r="A111" i="2"/>
  <c r="S110" i="2"/>
  <c r="P110" i="2"/>
  <c r="T110" i="2" s="1"/>
  <c r="C110" i="2"/>
  <c r="A110" i="2"/>
  <c r="V109" i="2"/>
  <c r="U109" i="2"/>
  <c r="S109" i="2"/>
  <c r="P109" i="2"/>
  <c r="T109" i="2" s="1"/>
  <c r="C109" i="2"/>
  <c r="A109" i="2"/>
  <c r="S108" i="2"/>
  <c r="P108" i="2"/>
  <c r="C108" i="2"/>
  <c r="A108" i="2"/>
  <c r="V107" i="2"/>
  <c r="U107" i="2"/>
  <c r="T107" i="2"/>
  <c r="S107" i="2"/>
  <c r="P107" i="2"/>
  <c r="C107" i="2"/>
  <c r="A107" i="2"/>
  <c r="S106" i="2"/>
  <c r="P106" i="2"/>
  <c r="C106" i="2"/>
  <c r="A106" i="2"/>
  <c r="S105" i="2"/>
  <c r="P105" i="2"/>
  <c r="C105" i="2"/>
  <c r="A105" i="2"/>
  <c r="V104" i="2"/>
  <c r="U104" i="2"/>
  <c r="T104" i="2"/>
  <c r="S104" i="2"/>
  <c r="P104" i="2"/>
  <c r="C104" i="2"/>
  <c r="A104" i="2"/>
  <c r="U103" i="2"/>
  <c r="S103" i="2"/>
  <c r="P103" i="2"/>
  <c r="V103" i="2" s="1"/>
  <c r="C103" i="2"/>
  <c r="A103" i="2"/>
  <c r="S102" i="2"/>
  <c r="P102" i="2"/>
  <c r="C102" i="2"/>
  <c r="A102" i="2"/>
  <c r="U101" i="2"/>
  <c r="S101" i="2"/>
  <c r="P101" i="2"/>
  <c r="T101" i="2" s="1"/>
  <c r="C101" i="2"/>
  <c r="A101" i="2"/>
  <c r="V100" i="2"/>
  <c r="T100" i="2"/>
  <c r="S100" i="2"/>
  <c r="P100" i="2"/>
  <c r="U100" i="2" s="1"/>
  <c r="C100" i="2"/>
  <c r="A100" i="2"/>
  <c r="S99" i="2"/>
  <c r="P99" i="2"/>
  <c r="V99" i="2" s="1"/>
  <c r="C99" i="2"/>
  <c r="A99" i="2"/>
  <c r="V98" i="2"/>
  <c r="S98" i="2"/>
  <c r="P98" i="2"/>
  <c r="C98" i="2"/>
  <c r="A98" i="2"/>
  <c r="U97" i="2"/>
  <c r="S97" i="2"/>
  <c r="P97" i="2"/>
  <c r="V97" i="2" s="1"/>
  <c r="C97" i="2"/>
  <c r="A97" i="2"/>
  <c r="S96" i="2"/>
  <c r="P96" i="2"/>
  <c r="U96" i="2" s="1"/>
  <c r="C96" i="2"/>
  <c r="A96" i="2"/>
  <c r="V95" i="2"/>
  <c r="U95" i="2"/>
  <c r="T95" i="2"/>
  <c r="S95" i="2"/>
  <c r="P95" i="2"/>
  <c r="C95" i="2"/>
  <c r="A95" i="2"/>
  <c r="V94" i="2"/>
  <c r="S94" i="2"/>
  <c r="P94" i="2"/>
  <c r="U94" i="2" s="1"/>
  <c r="C94" i="2"/>
  <c r="A94" i="2"/>
  <c r="S93" i="2"/>
  <c r="P93" i="2"/>
  <c r="T93" i="2" s="1"/>
  <c r="C93" i="2"/>
  <c r="A93" i="2"/>
  <c r="V92" i="2"/>
  <c r="U92" i="2"/>
  <c r="T92" i="2"/>
  <c r="S92" i="2"/>
  <c r="P92" i="2"/>
  <c r="C92" i="2"/>
  <c r="A92" i="2"/>
  <c r="S91" i="2"/>
  <c r="P91" i="2"/>
  <c r="V91" i="2" s="1"/>
  <c r="C91" i="2"/>
  <c r="A91" i="2"/>
  <c r="S90" i="2"/>
  <c r="P90" i="2"/>
  <c r="U90" i="2" s="1"/>
  <c r="C90" i="2"/>
  <c r="A90" i="2"/>
  <c r="V89" i="2"/>
  <c r="U89" i="2"/>
  <c r="S89" i="2"/>
  <c r="P89" i="2"/>
  <c r="T89" i="2" s="1"/>
  <c r="C89" i="2"/>
  <c r="A89" i="2"/>
  <c r="S88" i="2"/>
  <c r="P88" i="2"/>
  <c r="C88" i="2"/>
  <c r="A88" i="2"/>
  <c r="V87" i="2"/>
  <c r="U87" i="2"/>
  <c r="T87" i="2"/>
  <c r="S87" i="2"/>
  <c r="P87" i="2"/>
  <c r="C87" i="2"/>
  <c r="A87" i="2"/>
  <c r="S86" i="2"/>
  <c r="P86" i="2"/>
  <c r="V86" i="2" s="1"/>
  <c r="C86" i="2"/>
  <c r="A86" i="2"/>
  <c r="S85" i="2"/>
  <c r="P85" i="2"/>
  <c r="C85" i="2"/>
  <c r="A85" i="2"/>
  <c r="V84" i="2"/>
  <c r="U84" i="2"/>
  <c r="T84" i="2"/>
  <c r="S84" i="2"/>
  <c r="P84" i="2"/>
  <c r="C84" i="2"/>
  <c r="A84" i="2"/>
  <c r="U83" i="2"/>
  <c r="S83" i="2"/>
  <c r="P83" i="2"/>
  <c r="V83" i="2" s="1"/>
  <c r="C83" i="2"/>
  <c r="A83" i="2"/>
  <c r="S82" i="2"/>
  <c r="P82" i="2"/>
  <c r="T82" i="2" s="1"/>
  <c r="C82" i="2"/>
  <c r="A82" i="2"/>
  <c r="V81" i="2"/>
  <c r="U81" i="2"/>
  <c r="S81" i="2"/>
  <c r="P81" i="2"/>
  <c r="T81" i="2" s="1"/>
  <c r="C81" i="2"/>
  <c r="A81" i="2"/>
  <c r="V80" i="2"/>
  <c r="T80" i="2"/>
  <c r="S80" i="2"/>
  <c r="P80" i="2"/>
  <c r="U80" i="2" s="1"/>
  <c r="C80" i="2"/>
  <c r="A80" i="2"/>
  <c r="S79" i="2"/>
  <c r="P79" i="2"/>
  <c r="V79" i="2" s="1"/>
  <c r="C79" i="2"/>
  <c r="A79" i="2"/>
  <c r="S78" i="2"/>
  <c r="P78" i="2"/>
  <c r="C78" i="2"/>
  <c r="A78" i="2"/>
  <c r="U77" i="2"/>
  <c r="S77" i="2"/>
  <c r="P77" i="2"/>
  <c r="V77" i="2" s="1"/>
  <c r="C77" i="2"/>
  <c r="A77" i="2"/>
  <c r="S76" i="2"/>
  <c r="P76" i="2"/>
  <c r="U76" i="2" s="1"/>
  <c r="C76" i="2"/>
  <c r="A76" i="2"/>
  <c r="V75" i="2"/>
  <c r="U75" i="2"/>
  <c r="T75" i="2"/>
  <c r="S75" i="2"/>
  <c r="P75" i="2"/>
  <c r="C75" i="2"/>
  <c r="A75" i="2"/>
  <c r="V74" i="2"/>
  <c r="S74" i="2"/>
  <c r="P74" i="2"/>
  <c r="U74" i="2" s="1"/>
  <c r="C74" i="2"/>
  <c r="A74" i="2"/>
  <c r="S73" i="2"/>
  <c r="P73" i="2"/>
  <c r="V73" i="2" s="1"/>
  <c r="C73" i="2"/>
  <c r="A73" i="2"/>
  <c r="V72" i="2"/>
  <c r="U72" i="2"/>
  <c r="T72" i="2"/>
  <c r="S72" i="2"/>
  <c r="P72" i="2"/>
  <c r="C72" i="2"/>
  <c r="A72" i="2"/>
  <c r="S71" i="2"/>
  <c r="P71" i="2"/>
  <c r="C71" i="2"/>
  <c r="A71" i="2"/>
  <c r="S70" i="2"/>
  <c r="P70" i="2"/>
  <c r="U70" i="2" s="1"/>
  <c r="C70" i="2"/>
  <c r="A70" i="2"/>
  <c r="V69" i="2"/>
  <c r="U69" i="2"/>
  <c r="S69" i="2"/>
  <c r="P69" i="2"/>
  <c r="T69" i="2" s="1"/>
  <c r="C69" i="2"/>
  <c r="A69" i="2"/>
  <c r="S68" i="2"/>
  <c r="P68" i="2"/>
  <c r="C68" i="2"/>
  <c r="A68" i="2"/>
  <c r="V67" i="2"/>
  <c r="U67" i="2"/>
  <c r="T67" i="2"/>
  <c r="S67" i="2"/>
  <c r="P67" i="2"/>
  <c r="C67" i="2"/>
  <c r="A67" i="2"/>
  <c r="S66" i="2"/>
  <c r="P66" i="2"/>
  <c r="C66" i="2"/>
  <c r="A66" i="2"/>
  <c r="S65" i="2"/>
  <c r="P65" i="2"/>
  <c r="T65" i="2" s="1"/>
  <c r="C65" i="2"/>
  <c r="A65" i="2"/>
  <c r="V64" i="2"/>
  <c r="U64" i="2"/>
  <c r="T64" i="2"/>
  <c r="S64" i="2"/>
  <c r="P64" i="2"/>
  <c r="C64" i="2"/>
  <c r="A64" i="2"/>
  <c r="U63" i="2"/>
  <c r="S63" i="2"/>
  <c r="P63" i="2"/>
  <c r="V63" i="2" s="1"/>
  <c r="C63" i="2"/>
  <c r="A63" i="2"/>
  <c r="S62" i="2"/>
  <c r="P62" i="2"/>
  <c r="V62" i="2" s="1"/>
  <c r="C62" i="2"/>
  <c r="A62" i="2"/>
  <c r="S61" i="2"/>
  <c r="P61" i="2"/>
  <c r="T61" i="2" s="1"/>
  <c r="C61" i="2"/>
  <c r="A61" i="2"/>
  <c r="V60" i="2"/>
  <c r="T60" i="2"/>
  <c r="S60" i="2"/>
  <c r="P60" i="2"/>
  <c r="U60" i="2" s="1"/>
  <c r="C60" i="2"/>
  <c r="A60" i="2"/>
  <c r="S59" i="2"/>
  <c r="P59" i="2"/>
  <c r="T59" i="2" s="1"/>
  <c r="C59" i="2"/>
  <c r="A59" i="2"/>
  <c r="S58" i="2"/>
  <c r="P58" i="2"/>
  <c r="V58" i="2" s="1"/>
  <c r="C58" i="2"/>
  <c r="A58" i="2"/>
  <c r="U57" i="2"/>
  <c r="S57" i="2"/>
  <c r="P57" i="2"/>
  <c r="V57" i="2" s="1"/>
  <c r="C57" i="2"/>
  <c r="A57" i="2"/>
  <c r="U56" i="2"/>
  <c r="S56" i="2"/>
  <c r="P56" i="2"/>
  <c r="V56" i="2" s="1"/>
  <c r="C56" i="2"/>
  <c r="A56" i="2"/>
  <c r="V55" i="2"/>
  <c r="U55" i="2"/>
  <c r="T55" i="2"/>
  <c r="S55" i="2"/>
  <c r="P55" i="2"/>
  <c r="C55" i="2"/>
  <c r="A55" i="2"/>
  <c r="V54" i="2"/>
  <c r="S54" i="2"/>
  <c r="P54" i="2"/>
  <c r="U54" i="2" s="1"/>
  <c r="C54" i="2"/>
  <c r="A54" i="2"/>
  <c r="S53" i="2"/>
  <c r="P53" i="2"/>
  <c r="U53" i="2" s="1"/>
  <c r="C53" i="2"/>
  <c r="A53" i="2"/>
  <c r="V52" i="2"/>
  <c r="U52" i="2"/>
  <c r="T52" i="2"/>
  <c r="S52" i="2"/>
  <c r="P52" i="2"/>
  <c r="C52" i="2"/>
  <c r="A52" i="2"/>
  <c r="S51" i="2"/>
  <c r="P51" i="2"/>
  <c r="C51" i="2"/>
  <c r="A51" i="2"/>
  <c r="S50" i="2"/>
  <c r="P50" i="2"/>
  <c r="V50" i="2" s="1"/>
  <c r="C50" i="2"/>
  <c r="A50" i="2"/>
  <c r="V49" i="2"/>
  <c r="U49" i="2"/>
  <c r="S49" i="2"/>
  <c r="P49" i="2"/>
  <c r="T49" i="2" s="1"/>
  <c r="C49" i="2"/>
  <c r="A49" i="2"/>
  <c r="S48" i="2"/>
  <c r="P48" i="2"/>
  <c r="C48" i="2"/>
  <c r="A48" i="2"/>
  <c r="V47" i="2"/>
  <c r="U47" i="2"/>
  <c r="T47" i="2"/>
  <c r="S47" i="2"/>
  <c r="P47" i="2"/>
  <c r="C47" i="2"/>
  <c r="A47" i="2"/>
  <c r="S46" i="2"/>
  <c r="P46" i="2"/>
  <c r="C46" i="2"/>
  <c r="A46" i="2"/>
  <c r="S45" i="2"/>
  <c r="P45" i="2"/>
  <c r="T45" i="2" s="1"/>
  <c r="C45" i="2"/>
  <c r="A45" i="2"/>
  <c r="V44" i="2"/>
  <c r="U44" i="2"/>
  <c r="T44" i="2"/>
  <c r="S44" i="2"/>
  <c r="P44" i="2"/>
  <c r="C44" i="2"/>
  <c r="A44" i="2"/>
  <c r="U43" i="2"/>
  <c r="S43" i="2"/>
  <c r="P43" i="2"/>
  <c r="V43" i="2" s="1"/>
  <c r="C43" i="2"/>
  <c r="A43" i="2"/>
  <c r="S42" i="2"/>
  <c r="P42" i="2"/>
  <c r="V42" i="2" s="1"/>
  <c r="C42" i="2"/>
  <c r="A42" i="2"/>
  <c r="S41" i="2"/>
  <c r="P41" i="2"/>
  <c r="T41" i="2" s="1"/>
  <c r="C41" i="2"/>
  <c r="A41" i="2"/>
  <c r="V40" i="2"/>
  <c r="T40" i="2"/>
  <c r="S40" i="2"/>
  <c r="P40" i="2"/>
  <c r="U40" i="2" s="1"/>
  <c r="C40" i="2"/>
  <c r="A40" i="2"/>
  <c r="S39" i="2"/>
  <c r="P39" i="2"/>
  <c r="V39" i="2" s="1"/>
  <c r="C39" i="2"/>
  <c r="A39" i="2"/>
  <c r="S38" i="2"/>
  <c r="P38" i="2"/>
  <c r="C38" i="2"/>
  <c r="A38" i="2"/>
  <c r="U37" i="2"/>
  <c r="S37" i="2"/>
  <c r="P37" i="2"/>
  <c r="V37" i="2" s="1"/>
  <c r="C37" i="2"/>
  <c r="A37" i="2"/>
  <c r="T36" i="2"/>
  <c r="S36" i="2"/>
  <c r="P36" i="2"/>
  <c r="V36" i="2" s="1"/>
  <c r="C36" i="2"/>
  <c r="A36" i="2"/>
  <c r="V35" i="2"/>
  <c r="U35" i="2"/>
  <c r="T35" i="2"/>
  <c r="S35" i="2"/>
  <c r="P35" i="2"/>
  <c r="C35" i="2"/>
  <c r="A35" i="2"/>
  <c r="V34" i="2"/>
  <c r="S34" i="2"/>
  <c r="P34" i="2"/>
  <c r="U34" i="2" s="1"/>
  <c r="C34" i="2"/>
  <c r="A34" i="2"/>
  <c r="S33" i="2"/>
  <c r="P33" i="2"/>
  <c r="V33" i="2" s="1"/>
  <c r="C33" i="2"/>
  <c r="A33" i="2"/>
  <c r="V32" i="2"/>
  <c r="U32" i="2"/>
  <c r="T32" i="2"/>
  <c r="S32" i="2"/>
  <c r="P32" i="2"/>
  <c r="C32" i="2"/>
  <c r="A32" i="2"/>
  <c r="S31" i="2"/>
  <c r="P31" i="2"/>
  <c r="C31" i="2"/>
  <c r="A31" i="2"/>
  <c r="V30" i="2"/>
  <c r="U30" i="2"/>
  <c r="S30" i="2"/>
  <c r="P30" i="2"/>
  <c r="T30" i="2" s="1"/>
  <c r="C30" i="2"/>
  <c r="A30" i="2"/>
  <c r="V29" i="2"/>
  <c r="U29" i="2"/>
  <c r="S29" i="2"/>
  <c r="P29" i="2"/>
  <c r="T29" i="2" s="1"/>
  <c r="C29" i="2"/>
  <c r="A29" i="2"/>
  <c r="S28" i="2"/>
  <c r="P28" i="2"/>
  <c r="C28" i="2"/>
  <c r="A28" i="2"/>
  <c r="V27" i="2"/>
  <c r="U27" i="2"/>
  <c r="T27" i="2"/>
  <c r="S27" i="2"/>
  <c r="P27" i="2"/>
  <c r="C27" i="2"/>
  <c r="A27" i="2"/>
  <c r="S26" i="2"/>
  <c r="P26" i="2"/>
  <c r="V26" i="2" s="1"/>
  <c r="C26" i="2"/>
  <c r="A26" i="2"/>
  <c r="S25" i="2"/>
  <c r="P25" i="2"/>
  <c r="C25" i="2"/>
  <c r="A25" i="2"/>
  <c r="V24" i="2"/>
  <c r="U24" i="2"/>
  <c r="T24" i="2"/>
  <c r="S24" i="2"/>
  <c r="P24" i="2"/>
  <c r="C24" i="2"/>
  <c r="A24" i="2"/>
  <c r="U23" i="2"/>
  <c r="S23" i="2"/>
  <c r="P23" i="2"/>
  <c r="V23" i="2" s="1"/>
  <c r="C23" i="2"/>
  <c r="A23" i="2"/>
  <c r="U22" i="2"/>
  <c r="S22" i="2"/>
  <c r="P22" i="2"/>
  <c r="V22" i="2" s="1"/>
  <c r="C22" i="2"/>
  <c r="A22" i="2"/>
  <c r="S21" i="2"/>
  <c r="P21" i="2"/>
  <c r="T21" i="2" s="1"/>
  <c r="C21" i="2"/>
  <c r="A21" i="2"/>
  <c r="V20" i="2"/>
  <c r="T20" i="2"/>
  <c r="S20" i="2"/>
  <c r="P20" i="2"/>
  <c r="U20" i="2" s="1"/>
  <c r="C20" i="2"/>
  <c r="A20" i="2"/>
  <c r="S19" i="2"/>
  <c r="P19" i="2"/>
  <c r="V19" i="2" s="1"/>
  <c r="C19" i="2"/>
  <c r="A19" i="2"/>
  <c r="S18" i="2"/>
  <c r="P18" i="2"/>
  <c r="C18" i="2"/>
  <c r="A18" i="2"/>
  <c r="U17" i="2"/>
  <c r="S17" i="2"/>
  <c r="P17" i="2"/>
  <c r="V17" i="2" s="1"/>
  <c r="C17" i="2"/>
  <c r="A17" i="2"/>
  <c r="V16" i="2"/>
  <c r="S16" i="2"/>
  <c r="P16" i="2"/>
  <c r="U16" i="2" s="1"/>
  <c r="C16" i="2"/>
  <c r="A16" i="2"/>
  <c r="S15" i="2"/>
  <c r="P15" i="2"/>
  <c r="C15" i="2"/>
  <c r="A15" i="2"/>
  <c r="V14" i="2"/>
  <c r="S14" i="2"/>
  <c r="P14" i="2"/>
  <c r="U14" i="2" s="1"/>
  <c r="C14" i="2"/>
  <c r="A14" i="2"/>
  <c r="V13" i="2"/>
  <c r="U13" i="2"/>
  <c r="T13" i="2"/>
  <c r="S13" i="2"/>
  <c r="P13" i="2"/>
  <c r="C13" i="2"/>
  <c r="A13" i="2"/>
  <c r="S12" i="2"/>
  <c r="P12" i="2"/>
  <c r="V12" i="2" s="1"/>
  <c r="C12" i="2"/>
  <c r="A12" i="2"/>
  <c r="S11" i="2"/>
  <c r="P11" i="2"/>
  <c r="C11" i="2"/>
  <c r="A11" i="2"/>
  <c r="S10" i="2"/>
  <c r="P10" i="2"/>
  <c r="V10" i="2" s="1"/>
  <c r="C10" i="2"/>
  <c r="A10" i="2"/>
  <c r="S9" i="2"/>
  <c r="P9" i="2"/>
  <c r="V9" i="2" s="1"/>
  <c r="C9" i="2"/>
  <c r="A9" i="2"/>
  <c r="S8" i="2"/>
  <c r="P8" i="2"/>
  <c r="C8" i="2"/>
  <c r="A8" i="2"/>
  <c r="S7" i="2"/>
  <c r="P7" i="2"/>
  <c r="T7" i="2" s="1"/>
  <c r="C7" i="2"/>
  <c r="A7" i="2"/>
  <c r="A56" i="1"/>
  <c r="B56" i="1" s="1"/>
  <c r="A55" i="1"/>
  <c r="B55" i="1" s="1"/>
  <c r="B54" i="1"/>
  <c r="A54" i="1"/>
  <c r="A53" i="1"/>
  <c r="B53" i="1" s="1"/>
  <c r="A52" i="1"/>
  <c r="B52" i="1" s="1"/>
  <c r="B51" i="1"/>
  <c r="A51" i="1"/>
  <c r="A50" i="1"/>
  <c r="B50" i="1" s="1"/>
  <c r="A49" i="1"/>
  <c r="B49" i="1" s="1"/>
  <c r="A48" i="1"/>
  <c r="B48" i="1" s="1"/>
  <c r="A47" i="1"/>
  <c r="B47" i="1" s="1"/>
  <c r="A46" i="1"/>
  <c r="B46" i="1" s="1"/>
  <c r="A45" i="1"/>
  <c r="B45" i="1" s="1"/>
  <c r="B44" i="1"/>
  <c r="A44" i="1"/>
  <c r="A43" i="1"/>
  <c r="B43" i="1" s="1"/>
  <c r="A42" i="1"/>
  <c r="B42" i="1" s="1"/>
  <c r="A41" i="1"/>
  <c r="B41" i="1" s="1"/>
  <c r="A40" i="1"/>
  <c r="B40" i="1" s="1"/>
  <c r="A39" i="1"/>
  <c r="B39" i="1" s="1"/>
  <c r="A38" i="1"/>
  <c r="B38" i="1" s="1"/>
  <c r="A37" i="1"/>
  <c r="B37" i="1" s="1"/>
  <c r="A36" i="1"/>
  <c r="B36" i="1" s="1"/>
  <c r="A35" i="1"/>
  <c r="B35" i="1" s="1"/>
  <c r="B34" i="1"/>
  <c r="A34" i="1"/>
  <c r="A33" i="1"/>
  <c r="A32" i="1"/>
  <c r="B32" i="1" s="1"/>
  <c r="A31" i="1"/>
  <c r="A30" i="1"/>
  <c r="A29" i="1"/>
  <c r="B29" i="1" s="1"/>
  <c r="A28" i="1"/>
  <c r="B28" i="1" s="1"/>
  <c r="A27" i="1"/>
  <c r="B27" i="1" s="1"/>
  <c r="A26" i="1"/>
  <c r="B26" i="1" s="1"/>
  <c r="B23" i="1"/>
  <c r="B22" i="1"/>
  <c r="F21" i="1"/>
  <c r="F19" i="1"/>
  <c r="H6" i="1"/>
  <c r="F6" i="1"/>
  <c r="B31" i="1" s="1"/>
  <c r="D6" i="1"/>
  <c r="F18" i="1" s="1"/>
  <c r="B6" i="1"/>
  <c r="B21" i="1" s="1"/>
  <c r="V71" i="2" l="1"/>
  <c r="U71" i="2"/>
  <c r="T71" i="2"/>
  <c r="U106" i="2"/>
  <c r="T106" i="2"/>
  <c r="U85" i="2"/>
  <c r="V85" i="2"/>
  <c r="T85" i="2"/>
  <c r="T199" i="2"/>
  <c r="V68" i="2"/>
  <c r="U68" i="2"/>
  <c r="T68" i="2"/>
  <c r="T113" i="2"/>
  <c r="V165" i="2"/>
  <c r="U165" i="2"/>
  <c r="T165" i="2"/>
  <c r="T99" i="2"/>
  <c r="U113" i="2"/>
  <c r="T193" i="2"/>
  <c r="U110" i="2"/>
  <c r="V162" i="2"/>
  <c r="U162" i="2"/>
  <c r="T179" i="2"/>
  <c r="U7" i="2"/>
  <c r="V28" i="2"/>
  <c r="T28" i="2"/>
  <c r="U28" i="2"/>
  <c r="V41" i="2"/>
  <c r="U138" i="2"/>
  <c r="T138" i="2"/>
  <c r="V21" i="2"/>
  <c r="V176" i="2"/>
  <c r="U25" i="2"/>
  <c r="V25" i="2"/>
  <c r="T90" i="2"/>
  <c r="V173" i="2"/>
  <c r="V146" i="2"/>
  <c r="U146" i="2"/>
  <c r="T146" i="2"/>
  <c r="D11" i="1"/>
  <c r="T25" i="2"/>
  <c r="T42" i="2"/>
  <c r="U59" i="2"/>
  <c r="T76" i="2"/>
  <c r="V90" i="2"/>
  <c r="U118" i="2"/>
  <c r="T118" i="2"/>
  <c r="V121" i="2"/>
  <c r="U125" i="2"/>
  <c r="V125" i="2"/>
  <c r="T125" i="2"/>
  <c r="T153" i="2"/>
  <c r="U156" i="2"/>
  <c r="U170" i="2"/>
  <c r="V102" i="2"/>
  <c r="U102" i="2"/>
  <c r="V116" i="2"/>
  <c r="U196" i="2"/>
  <c r="U193" i="2"/>
  <c r="U38" i="2"/>
  <c r="T38" i="2"/>
  <c r="U141" i="2"/>
  <c r="V110" i="2"/>
  <c r="V166" i="2"/>
  <c r="U166" i="2"/>
  <c r="T166" i="2"/>
  <c r="U179" i="2"/>
  <c r="D9" i="1"/>
  <c r="D10" i="1" s="1"/>
  <c r="V7" i="2"/>
  <c r="V128" i="2"/>
  <c r="U128" i="2"/>
  <c r="T128" i="2"/>
  <c r="T162" i="2"/>
  <c r="U93" i="2"/>
  <c r="V96" i="2"/>
  <c r="V138" i="2"/>
  <c r="U173" i="2"/>
  <c r="V142" i="2"/>
  <c r="U142" i="2"/>
  <c r="U66" i="2"/>
  <c r="T66" i="2"/>
  <c r="B30" i="1"/>
  <c r="U46" i="2"/>
  <c r="T46" i="2"/>
  <c r="V59" i="2"/>
  <c r="T73" i="2"/>
  <c r="V108" i="2"/>
  <c r="T108" i="2"/>
  <c r="U108" i="2"/>
  <c r="U153" i="2"/>
  <c r="V156" i="2"/>
  <c r="V170" i="2"/>
  <c r="U201" i="2"/>
  <c r="T22" i="2"/>
  <c r="U39" i="2"/>
  <c r="T56" i="2"/>
  <c r="U73" i="2"/>
  <c r="V76" i="2"/>
  <c r="V118" i="2"/>
  <c r="T139" i="2"/>
  <c r="V188" i="2"/>
  <c r="U188" i="2"/>
  <c r="T188" i="2"/>
  <c r="V201" i="2"/>
  <c r="U205" i="2"/>
  <c r="V205" i="2"/>
  <c r="T205" i="2"/>
  <c r="V186" i="2"/>
  <c r="U186" i="2"/>
  <c r="T186" i="2"/>
  <c r="V61" i="2"/>
  <c r="V196" i="2"/>
  <c r="U41" i="2"/>
  <c r="T96" i="2"/>
  <c r="U145" i="2"/>
  <c r="V145" i="2"/>
  <c r="T145" i="2"/>
  <c r="U18" i="2"/>
  <c r="T18" i="2"/>
  <c r="V8" i="2"/>
  <c r="U8" i="2"/>
  <c r="T8" i="2"/>
  <c r="V66" i="2"/>
  <c r="T19" i="2"/>
  <c r="U126" i="2"/>
  <c r="T126" i="2"/>
  <c r="U150" i="2"/>
  <c r="V51" i="2"/>
  <c r="U51" i="2"/>
  <c r="T51" i="2"/>
  <c r="T102" i="2"/>
  <c r="T116" i="2"/>
  <c r="V148" i="2"/>
  <c r="U148" i="2"/>
  <c r="T148" i="2"/>
  <c r="V161" i="2"/>
  <c r="U58" i="2"/>
  <c r="T58" i="2"/>
  <c r="U10" i="2"/>
  <c r="V48" i="2"/>
  <c r="T48" i="2"/>
  <c r="U48" i="2"/>
  <c r="V82" i="2"/>
  <c r="U82" i="2"/>
  <c r="U86" i="2"/>
  <c r="T86" i="2"/>
  <c r="V141" i="2"/>
  <c r="T176" i="2"/>
  <c r="V38" i="2"/>
  <c r="U45" i="2"/>
  <c r="V45" i="2"/>
  <c r="U190" i="2"/>
  <c r="V11" i="2"/>
  <c r="U11" i="2"/>
  <c r="T11" i="2"/>
  <c r="T79" i="2"/>
  <c r="T62" i="2"/>
  <c r="V93" i="2"/>
  <c r="V15" i="2"/>
  <c r="B10" i="1" s="1"/>
  <c r="B11" i="1" s="1"/>
  <c r="U15" i="2"/>
  <c r="U62" i="2"/>
  <c r="B13" i="1"/>
  <c r="D13" i="1" s="1"/>
  <c r="T15" i="2"/>
  <c r="B17" i="1"/>
  <c r="T12" i="2"/>
  <c r="T70" i="2"/>
  <c r="V122" i="2"/>
  <c r="U122" i="2"/>
  <c r="U19" i="2"/>
  <c r="B18" i="1"/>
  <c r="T9" i="2"/>
  <c r="T33" i="2"/>
  <c r="U36" i="2"/>
  <c r="T50" i="2"/>
  <c r="V53" i="2"/>
  <c r="V70" i="2"/>
  <c r="U98" i="2"/>
  <c r="T98" i="2"/>
  <c r="V101" i="2"/>
  <c r="U105" i="2"/>
  <c r="V105" i="2"/>
  <c r="T105" i="2"/>
  <c r="T122" i="2"/>
  <c r="T136" i="2"/>
  <c r="V150" i="2"/>
  <c r="V202" i="2"/>
  <c r="U202" i="2"/>
  <c r="U78" i="2"/>
  <c r="T78" i="2"/>
  <c r="U161" i="2"/>
  <c r="V182" i="2"/>
  <c r="U182" i="2"/>
  <c r="V106" i="2"/>
  <c r="U199" i="2"/>
  <c r="T10" i="2"/>
  <c r="V31" i="2"/>
  <c r="U31" i="2"/>
  <c r="T31" i="2"/>
  <c r="U61" i="2"/>
  <c r="T182" i="2"/>
  <c r="U99" i="2"/>
  <c r="B9" i="1"/>
  <c r="V18" i="2"/>
  <c r="T39" i="2"/>
  <c r="U26" i="2"/>
  <c r="T26" i="2"/>
  <c r="T53" i="2"/>
  <c r="U12" i="2"/>
  <c r="U9" i="2"/>
  <c r="T16" i="2"/>
  <c r="U33" i="2"/>
  <c r="U50" i="2"/>
  <c r="V88" i="2"/>
  <c r="U88" i="2"/>
  <c r="T88" i="2"/>
  <c r="V126" i="2"/>
  <c r="T133" i="2"/>
  <c r="U136" i="2"/>
  <c r="V168" i="2"/>
  <c r="U168" i="2"/>
  <c r="T168" i="2"/>
  <c r="U181" i="2"/>
  <c r="V206" i="2"/>
  <c r="U206" i="2"/>
  <c r="T206" i="2"/>
  <c r="F20" i="1"/>
  <c r="B20" i="1"/>
  <c r="V78" i="2"/>
  <c r="U65" i="2"/>
  <c r="V65" i="2"/>
  <c r="T190" i="2"/>
  <c r="U21" i="2"/>
  <c r="U79" i="2"/>
  <c r="T159" i="2"/>
  <c r="U121" i="2"/>
  <c r="U159" i="2"/>
  <c r="U42" i="2"/>
  <c r="V46" i="2"/>
  <c r="F17" i="1"/>
  <c r="B33" i="1"/>
  <c r="B19" i="1"/>
  <c r="T119" i="2"/>
  <c r="V181" i="2"/>
  <c r="V185" i="2"/>
  <c r="U185" i="2"/>
  <c r="T185" i="2"/>
  <c r="T202" i="2"/>
  <c r="T91" i="2"/>
  <c r="T111" i="2"/>
  <c r="T131" i="2"/>
  <c r="T151" i="2"/>
  <c r="T171" i="2"/>
  <c r="T191" i="2"/>
  <c r="T54" i="2"/>
  <c r="T14" i="2"/>
  <c r="T34" i="2"/>
  <c r="T74" i="2"/>
  <c r="U91" i="2"/>
  <c r="T94" i="2"/>
  <c r="U111" i="2"/>
  <c r="T114" i="2"/>
  <c r="U131" i="2"/>
  <c r="T134" i="2"/>
  <c r="U151" i="2"/>
  <c r="T154" i="2"/>
  <c r="U171" i="2"/>
  <c r="T174" i="2"/>
  <c r="U191" i="2"/>
  <c r="T194" i="2"/>
  <c r="T17" i="2"/>
  <c r="T37" i="2"/>
  <c r="T57" i="2"/>
  <c r="T77" i="2"/>
  <c r="T97" i="2"/>
  <c r="T117" i="2"/>
  <c r="T137" i="2"/>
  <c r="T157" i="2"/>
  <c r="T177" i="2"/>
  <c r="T197" i="2"/>
  <c r="T23" i="2"/>
  <c r="T43" i="2"/>
  <c r="T63" i="2"/>
  <c r="T83" i="2"/>
  <c r="T103" i="2"/>
  <c r="T123" i="2"/>
  <c r="T143" i="2"/>
  <c r="T163" i="2"/>
  <c r="T183" i="2"/>
  <c r="U200" i="2"/>
  <c r="T203" i="2"/>
</calcChain>
</file>

<file path=xl/sharedStrings.xml><?xml version="1.0" encoding="utf-8"?>
<sst xmlns="http://schemas.openxmlformats.org/spreadsheetml/2006/main" count="240" uniqueCount="121">
  <si>
    <t>Dashboard de Productividad (se actualiza con el Registro)</t>
  </si>
  <si>
    <t>Cambia filtros (fechas/persona/equipo) para ver KPIs y gráficos. Los puntos sirven para medir 'valor entregado' (no solo horas).</t>
  </si>
  <si>
    <t>Filtros</t>
  </si>
  <si>
    <t>Fecha inicio</t>
  </si>
  <si>
    <t>Fecha fin</t>
  </si>
  <si>
    <t>Persona</t>
  </si>
  <si>
    <t>Todas</t>
  </si>
  <si>
    <t>Equipo</t>
  </si>
  <si>
    <t>Todos</t>
  </si>
  <si>
    <t>Fechas:</t>
  </si>
  <si>
    <t>Criterios:</t>
  </si>
  <si>
    <t>KPIs (rango filtrado)</t>
  </si>
  <si>
    <t>Horas totales</t>
  </si>
  <si>
    <t>Tareas completadas</t>
  </si>
  <si>
    <t>Horas productivas</t>
  </si>
  <si>
    <t>% a tiempo</t>
  </si>
  <si>
    <t>% productivo</t>
  </si>
  <si>
    <t>Eficiencia global</t>
  </si>
  <si>
    <t>Puntos completados</t>
  </si>
  <si>
    <t>Puntos por hora</t>
  </si>
  <si>
    <t>Horas por tipo</t>
  </si>
  <si>
    <t>Estado de tareas (conteo)</t>
  </si>
  <si>
    <t>Tipo</t>
  </si>
  <si>
    <t>Horas</t>
  </si>
  <si>
    <t>Estado</t>
  </si>
  <si>
    <t>Tareas</t>
  </si>
  <si>
    <t>Profundo</t>
  </si>
  <si>
    <t>Planificado</t>
  </si>
  <si>
    <t>Ejecución</t>
  </si>
  <si>
    <t>En curso</t>
  </si>
  <si>
    <t>Reunión</t>
  </si>
  <si>
    <t>Hecho</t>
  </si>
  <si>
    <t>Admin</t>
  </si>
  <si>
    <t>Bloqueado</t>
  </si>
  <si>
    <t>Soporte</t>
  </si>
  <si>
    <t>Cancelado</t>
  </si>
  <si>
    <t>Aprendizaje</t>
  </si>
  <si>
    <t>Interrupciones</t>
  </si>
  <si>
    <t>Serie diaria (máx. 31 días) — puntos completados</t>
  </si>
  <si>
    <t>Fecha</t>
  </si>
  <si>
    <t>Puntos</t>
  </si>
  <si>
    <t>Plantilla de Productividad — Registro de trabajo</t>
  </si>
  <si>
    <t>Rellena filas en la tabla desde la fila 7. Solo edita celdas en columnas de entrada (azul claro). El Dashboard se actualiza automáticamente.</t>
  </si>
  <si>
    <t>ID</t>
  </si>
  <si>
    <t>Semana</t>
  </si>
  <si>
    <t>Proyecto</t>
  </si>
  <si>
    <t>Actividad</t>
  </si>
  <si>
    <t>Tipo de trabajo</t>
  </si>
  <si>
    <t>Prioridad</t>
  </si>
  <si>
    <t>Estimado (h)</t>
  </si>
  <si>
    <t>Inicio</t>
  </si>
  <si>
    <t>Fin</t>
  </si>
  <si>
    <t>Pausa (min)</t>
  </si>
  <si>
    <t>Horas manual (h)</t>
  </si>
  <si>
    <t>Horas reales (h)</t>
  </si>
  <si>
    <t>Fecha límite</t>
  </si>
  <si>
    <t>A tiempo?</t>
  </si>
  <si>
    <t>Eficiencia</t>
  </si>
  <si>
    <t>Puntos/h</t>
  </si>
  <si>
    <t>Productivo</t>
  </si>
  <si>
    <t>Notas</t>
  </si>
  <si>
    <t>Sergio</t>
  </si>
  <si>
    <t>Operaciones</t>
  </si>
  <si>
    <t>Atlas</t>
  </si>
  <si>
    <t>Revisión de incidencias críticas y plan de mitigación</t>
  </si>
  <si>
    <t>Alta</t>
  </si>
  <si>
    <t>Se resolvieron 3 tickets y se documentó el workaround.</t>
  </si>
  <si>
    <t>Automatización de reporte semanal (PowerQuery + plantilla)</t>
  </si>
  <si>
    <t>Media</t>
  </si>
  <si>
    <t>Pendiente validar con Finanzas.</t>
  </si>
  <si>
    <t>Nuria</t>
  </si>
  <si>
    <t>Producto</t>
  </si>
  <si>
    <t>Brújula</t>
  </si>
  <si>
    <t>Definición de criterios de aceptación para iteración 4</t>
  </si>
  <si>
    <t>Alineado con Soporte y Comercial.</t>
  </si>
  <si>
    <t>Mateo</t>
  </si>
  <si>
    <t>Comercial</t>
  </si>
  <si>
    <t>Delta</t>
  </si>
  <si>
    <t>Preparación de propuesta para cliente (estructura + pricing)</t>
  </si>
  <si>
    <t>Enviado borrador para revisión legal.</t>
  </si>
  <si>
    <t>Lucía</t>
  </si>
  <si>
    <t>Finanzas</t>
  </si>
  <si>
    <t>Cobalto</t>
  </si>
  <si>
    <t>Conciliación de gastos de viaje y ajustes contables</t>
  </si>
  <si>
    <t>Detectadas 2 facturas duplicadas.</t>
  </si>
  <si>
    <t>Héctor</t>
  </si>
  <si>
    <t>Eclipse</t>
  </si>
  <si>
    <t>Sesión de formación interna: guías de resolución rápida</t>
  </si>
  <si>
    <t>Baja</t>
  </si>
  <si>
    <t>Se grabó la sesión.</t>
  </si>
  <si>
    <t>Faro</t>
  </si>
  <si>
    <t>Mapeo de proceso 'pedido a cobro' y cuellos de botella</t>
  </si>
  <si>
    <t>Lista de 5 mejoras priorizadas.</t>
  </si>
  <si>
    <t>Reunión de sincronización inter-equipos</t>
  </si>
  <si>
    <t>Pendientes: definir owner de 2 decisiones.</t>
  </si>
  <si>
    <t>Seguimiento de leads y actualización de CRM</t>
  </si>
  <si>
    <t>Limpieza de 18 registros.</t>
  </si>
  <si>
    <t>Análisis de desviaciones vs presupuesto (enero)</t>
  </si>
  <si>
    <t>Se propusieron 3 acciones correctivas.</t>
  </si>
  <si>
    <t>Atención de casos escalados y comunicación con cliente</t>
  </si>
  <si>
    <t>Cerrados 2 escalados.</t>
  </si>
  <si>
    <t>Revisión de métricas de SLA y ajustes de alertas</t>
  </si>
  <si>
    <t>Bajó el ruido de alertas en 20%.</t>
  </si>
  <si>
    <t>Redacción de especificación funcional (módulo de avisos)</t>
  </si>
  <si>
    <t>Incluye casos límite y no-funcionales.</t>
  </si>
  <si>
    <t>Llamada con prospecto + minuta y próximos pasos</t>
  </si>
  <si>
    <t>Reunión positiva; demo agendada.</t>
  </si>
  <si>
    <t>Modelo simple de cashflow semanal</t>
  </si>
  <si>
    <t>Falta integrar escenario pesimista.</t>
  </si>
  <si>
    <t>Interrupciones por incidencias menores (ad-hoc)</t>
  </si>
  <si>
    <t>Varias consultas repetidas; crear FAQ.</t>
  </si>
  <si>
    <t>Personas</t>
  </si>
  <si>
    <t>Equipos</t>
  </si>
  <si>
    <t>Proyectos</t>
  </si>
  <si>
    <t>Ajustes</t>
  </si>
  <si>
    <t>Meta horas/semana</t>
  </si>
  <si>
    <t>Meta puntos/semana</t>
  </si>
  <si>
    <t>Umbral eficiencia baja</t>
  </si>
  <si>
    <t>Umbral eficiencia alta</t>
  </si>
  <si>
    <t>Ventana dashboard (días)</t>
  </si>
  <si>
    <t>Nota: estas listas alimentan los desplegables del resto del archivo.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</si>
</sst>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dd/mm"/>
    <numFmt numFmtId="166" formatCode="hh:mm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121528"/>
      <name val="Calibri"/>
    </font>
    <font>
      <i/>
      <sz val="11"/>
      <color rgb="FF666666"/>
      <name val="Calibri"/>
    </font>
    <font>
      <b/>
      <sz val="16"/>
      <color rgb="FFFFFFFF"/>
      <name val="Calibri"/>
    </font>
    <font>
      <sz val="10"/>
      <color rgb="FF121528"/>
      <name val="Calibri"/>
    </font>
    <font>
      <b/>
      <sz val="12"/>
      <color rgb="FF121528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5F6F8"/>
      </patternFill>
    </fill>
    <fill>
      <patternFill patternType="solid">
        <fgColor rgb="FFDDEBF7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left" vertical="center"/>
    </xf>
    <xf numFmtId="14" fontId="0" fillId="5" borderId="1" xfId="0" applyNumberFormat="1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3" fillId="0" borderId="0" xfId="0" applyFont="1"/>
    <xf numFmtId="0" fontId="2" fillId="3" borderId="1" xfId="0" applyFont="1" applyFill="1" applyBorder="1" applyAlignment="1">
      <alignment horizontal="left" vertical="center" wrapText="1"/>
    </xf>
    <xf numFmtId="2" fontId="6" fillId="6" borderId="1" xfId="0" applyNumberFormat="1" applyFont="1" applyFill="1" applyBorder="1" applyAlignment="1">
      <alignment horizontal="right" vertical="center"/>
    </xf>
    <xf numFmtId="1" fontId="6" fillId="6" borderId="1" xfId="0" applyNumberFormat="1" applyFont="1" applyFill="1" applyBorder="1" applyAlignment="1">
      <alignment horizontal="right" vertical="center"/>
    </xf>
    <xf numFmtId="164" fontId="6" fillId="6" borderId="1" xfId="0" applyNumberFormat="1" applyFont="1" applyFill="1" applyBorder="1" applyAlignment="1">
      <alignment horizontal="right" vertical="center"/>
    </xf>
    <xf numFmtId="0" fontId="0" fillId="6" borderId="1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2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65" fontId="0" fillId="3" borderId="1" xfId="0" applyNumberFormat="1" applyFill="1" applyBorder="1"/>
    <xf numFmtId="1" fontId="0" fillId="0" borderId="1" xfId="0" applyNumberFormat="1" applyBorder="1" applyAlignment="1">
      <alignment horizontal="right"/>
    </xf>
    <xf numFmtId="0" fontId="0" fillId="4" borderId="1" xfId="0" applyFill="1" applyBorder="1" applyAlignment="1">
      <alignment vertical="top" wrapText="1"/>
    </xf>
    <xf numFmtId="14" fontId="0" fillId="5" borderId="1" xfId="0" applyNumberFormat="1" applyFill="1" applyBorder="1" applyAlignment="1">
      <alignment vertical="top" wrapText="1"/>
    </xf>
    <xf numFmtId="1" fontId="0" fillId="4" borderId="1" xfId="0" applyNumberFormat="1" applyFill="1" applyBorder="1" applyAlignment="1">
      <alignment vertical="top" wrapText="1"/>
    </xf>
    <xf numFmtId="0" fontId="0" fillId="5" borderId="1" xfId="0" applyFill="1" applyBorder="1" applyAlignment="1">
      <alignment vertical="top" wrapText="1"/>
    </xf>
    <xf numFmtId="1" fontId="0" fillId="5" borderId="1" xfId="0" applyNumberFormat="1" applyFill="1" applyBorder="1" applyAlignment="1">
      <alignment vertical="top" wrapText="1"/>
    </xf>
    <xf numFmtId="2" fontId="0" fillId="5" borderId="1" xfId="0" applyNumberFormat="1" applyFill="1" applyBorder="1" applyAlignment="1">
      <alignment vertical="top" wrapText="1"/>
    </xf>
    <xf numFmtId="166" fontId="0" fillId="5" borderId="1" xfId="0" applyNumberFormat="1" applyFill="1" applyBorder="1" applyAlignment="1">
      <alignment vertical="top" wrapText="1"/>
    </xf>
    <xf numFmtId="2" fontId="0" fillId="4" borderId="1" xfId="0" applyNumberForma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1" fontId="0" fillId="0" borderId="1" xfId="0" applyNumberFormat="1" applyBorder="1"/>
    <xf numFmtId="2" fontId="0" fillId="0" borderId="1" xfId="0" applyNumberFormat="1" applyBorder="1"/>
    <xf numFmtId="0" fontId="1" fillId="2" borderId="0" xfId="0" applyFont="1" applyFill="1" applyAlignment="1">
      <alignment horizontal="left" vertical="center"/>
    </xf>
    <xf numFmtId="0" fontId="0" fillId="0" borderId="0" xfId="0"/>
    <xf numFmtId="0" fontId="5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3" fillId="0" borderId="0" xfId="0" applyFont="1"/>
  </cellXfs>
  <cellStyles count="1">
    <cellStyle name="Normal" xfId="0" builtinId="0"/>
  </cellStyles>
  <dxfs count="16"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  <dxf>
      <fill>
        <patternFill>
          <bgColor rgb="FFF8CBAD"/>
        </patternFill>
      </fill>
    </dxf>
    <dxf>
      <fill>
        <patternFill>
          <bgColor rgb="FFC6EFCE"/>
        </patternFill>
      </fill>
    </dxf>
    <dxf>
      <fill>
        <patternFill>
          <bgColor rgb="FFE7E6E6"/>
        </patternFill>
      </fill>
    </dxf>
    <dxf>
      <fill>
        <patternFill>
          <bgColor rgb="FFE7E6E6"/>
        </patternFill>
      </fill>
    </dxf>
    <dxf>
      <fill>
        <patternFill>
          <bgColor rgb="FFF8CBAD"/>
        </patternFill>
      </fill>
    </dxf>
    <dxf>
      <fill>
        <patternFill>
          <bgColor rgb="FFFFF2CC"/>
        </patternFill>
      </fill>
    </dxf>
    <dxf>
      <fill>
        <patternFill>
          <bgColor rgb="FFC6EFCE"/>
        </patternFill>
      </fill>
    </dxf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Puntos completados por díaNone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3.9913540219237299E-2"/>
          <c:y val="0.29285915089997638"/>
          <c:w val="0.93225597274723959"/>
          <c:h val="0.56779390727817791"/>
        </c:manualLayout>
      </c:layout>
      <c:lineChart>
        <c:grouping val="standard"/>
        <c:varyColors val="0"/>
        <c:ser>
          <c:idx val="0"/>
          <c:order val="0"/>
          <c:tx>
            <c:strRef>
              <c:f>Dashboard!$B$25</c:f>
              <c:strCache>
                <c:ptCount val="1"/>
                <c:pt idx="0">
                  <c:v>Puntos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Dashboard!$A$26:$A$56</c:f>
              <c:strCache>
                <c:ptCount val="14"/>
                <c:pt idx="0">
                  <c:v>30/01</c:v>
                </c:pt>
                <c:pt idx="1">
                  <c:v>31/01</c:v>
                </c:pt>
                <c:pt idx="2">
                  <c:v>01/02</c:v>
                </c:pt>
                <c:pt idx="3">
                  <c:v>02/02</c:v>
                </c:pt>
                <c:pt idx="4">
                  <c:v>03/02</c:v>
                </c:pt>
                <c:pt idx="5">
                  <c:v>04/02</c:v>
                </c:pt>
                <c:pt idx="6">
                  <c:v>05/02</c:v>
                </c:pt>
                <c:pt idx="7">
                  <c:v>06/02</c:v>
                </c:pt>
                <c:pt idx="8">
                  <c:v>07/02</c:v>
                </c:pt>
                <c:pt idx="9">
                  <c:v>08/02</c:v>
                </c:pt>
                <c:pt idx="10">
                  <c:v>09/02</c:v>
                </c:pt>
                <c:pt idx="11">
                  <c:v>10/02</c:v>
                </c:pt>
                <c:pt idx="12">
                  <c:v>11/02</c:v>
                </c:pt>
                <c:pt idx="13">
                  <c:v>12/02</c:v>
                </c:pt>
              </c:strCache>
            </c:strRef>
          </c:cat>
          <c:val>
            <c:numRef>
              <c:f>Dashboard!$B$26:$B$56</c:f>
              <c:numCache>
                <c:formatCode>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15</c:v>
                </c:pt>
                <c:pt idx="6">
                  <c:v>5</c:v>
                </c:pt>
                <c:pt idx="7">
                  <c:v>8</c:v>
                </c:pt>
                <c:pt idx="8">
                  <c:v>8</c:v>
                </c:pt>
                <c:pt idx="9">
                  <c:v>2</c:v>
                </c:pt>
                <c:pt idx="10">
                  <c:v>14</c:v>
                </c:pt>
                <c:pt idx="11">
                  <c:v>5</c:v>
                </c:pt>
                <c:pt idx="12">
                  <c:v>16</c:v>
                </c:pt>
                <c:pt idx="13">
                  <c:v>8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EF-40ED-8E86-9538D9FE5E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Offset val="100"/>
        <c:baseTimeUnit val="days"/>
      </c:date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83754545862032914"/>
          <c:y val="0.20179174285678739"/>
          <c:w val="0.14727427572502202"/>
          <c:h val="0.11426801507631451"/>
        </c:manualLayout>
      </c:layout>
      <c:overlay val="1"/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Horas por tipoNone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Dashboard!$B$16</c:f>
              <c:strCache>
                <c:ptCount val="1"/>
                <c:pt idx="0">
                  <c:v>Horas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Dashboard!$A$17:$A$23</c:f>
              <c:strCache>
                <c:ptCount val="7"/>
                <c:pt idx="0">
                  <c:v>Profundo</c:v>
                </c:pt>
                <c:pt idx="1">
                  <c:v>Ejecución</c:v>
                </c:pt>
                <c:pt idx="2">
                  <c:v>Reunión</c:v>
                </c:pt>
                <c:pt idx="3">
                  <c:v>Admin</c:v>
                </c:pt>
                <c:pt idx="4">
                  <c:v>Soporte</c:v>
                </c:pt>
                <c:pt idx="5">
                  <c:v>Aprendizaje</c:v>
                </c:pt>
                <c:pt idx="6">
                  <c:v>Interrupciones</c:v>
                </c:pt>
              </c:strCache>
            </c:strRef>
          </c:cat>
          <c:val>
            <c:numRef>
              <c:f>Dashboard!$B$17:$B$23</c:f>
              <c:numCache>
                <c:formatCode>0.00</c:formatCode>
                <c:ptCount val="7"/>
                <c:pt idx="0">
                  <c:v>19.75</c:v>
                </c:pt>
                <c:pt idx="1">
                  <c:v>5.166666666666667</c:v>
                </c:pt>
                <c:pt idx="2">
                  <c:v>1.9999999999999982</c:v>
                </c:pt>
                <c:pt idx="3">
                  <c:v>3.2500000000000009</c:v>
                </c:pt>
                <c:pt idx="4">
                  <c:v>4.5000000000000009</c:v>
                </c:pt>
                <c:pt idx="5">
                  <c:v>1.5000000000000013</c:v>
                </c:pt>
                <c:pt idx="6">
                  <c:v>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C8-417E-A8EE-6A7CED476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rgbClr val="FFFFCC"/>
        </a:solidFill>
      </c:spPr>
    </c:plotArea>
    <c:legend>
      <c:legendPos val="r"/>
      <c:layout>
        <c:manualLayout>
          <c:xMode val="edge"/>
          <c:yMode val="edge"/>
          <c:x val="0.79923009623797014"/>
          <c:y val="9.9913399149979213E-3"/>
          <c:w val="0.18561838861051461"/>
          <c:h val="0.60841930001040623"/>
        </c:manualLayout>
      </c:layout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Estado de tareasNone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Dashboard!$F$16</c:f>
              <c:strCache>
                <c:ptCount val="1"/>
                <c:pt idx="0">
                  <c:v>Tareas</c:v>
                </c:pt>
              </c:strCache>
            </c:strRef>
          </c:tx>
          <c:spPr>
            <a:ln>
              <a:prstDash val="solid"/>
            </a:ln>
          </c:spPr>
          <c:cat>
            <c:strRef>
              <c:f>Dashboard!$E$17:$E$21</c:f>
              <c:strCache>
                <c:ptCount val="5"/>
                <c:pt idx="0">
                  <c:v>Planificado</c:v>
                </c:pt>
                <c:pt idx="1">
                  <c:v>En curso</c:v>
                </c:pt>
                <c:pt idx="2">
                  <c:v>Hecho</c:v>
                </c:pt>
                <c:pt idx="3">
                  <c:v>Bloqueado</c:v>
                </c:pt>
                <c:pt idx="4">
                  <c:v>Cancelado</c:v>
                </c:pt>
              </c:strCache>
            </c:strRef>
          </c:cat>
          <c:val>
            <c:numRef>
              <c:f>Dashboard!$F$17:$F$21</c:f>
              <c:numCache>
                <c:formatCode>General</c:formatCode>
                <c:ptCount val="5"/>
                <c:pt idx="0">
                  <c:v>0</c:v>
                </c:pt>
                <c:pt idx="1">
                  <c:v>2</c:v>
                </c:pt>
                <c:pt idx="2">
                  <c:v>14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0A-4BB7-9F24-7A5CC581B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409574</xdr:colOff>
      <xdr:row>21</xdr:row>
      <xdr:rowOff>152399</xdr:rowOff>
    </xdr:from>
    <xdr:to>
      <xdr:col>13</xdr:col>
      <xdr:colOff>1028699</xdr:colOff>
      <xdr:row>32</xdr:row>
      <xdr:rowOff>66674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400050</xdr:colOff>
      <xdr:row>11</xdr:row>
      <xdr:rowOff>38100</xdr:rowOff>
    </xdr:from>
    <xdr:to>
      <xdr:col>13</xdr:col>
      <xdr:colOff>1028700</xdr:colOff>
      <xdr:row>21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371474</xdr:colOff>
      <xdr:row>4</xdr:row>
      <xdr:rowOff>76200</xdr:rowOff>
    </xdr:from>
    <xdr:to>
      <xdr:col>13</xdr:col>
      <xdr:colOff>1028700</xdr:colOff>
      <xdr:row>10</xdr:row>
      <xdr:rowOff>361950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egistro" displayName="tblRegistro" ref="A6:W206">
  <autoFilter ref="A6:W206" xr:uid="{00000000-0009-0000-0100-000001000000}"/>
  <tableColumns count="23">
    <tableColumn id="1" xr3:uid="{00000000-0010-0000-0000-000001000000}" name="ID"/>
    <tableColumn id="2" xr3:uid="{00000000-0010-0000-0000-000002000000}" name="Fecha"/>
    <tableColumn id="3" xr3:uid="{00000000-0010-0000-0000-000003000000}" name="Semana"/>
    <tableColumn id="4" xr3:uid="{00000000-0010-0000-0000-000004000000}" name="Persona"/>
    <tableColumn id="5" xr3:uid="{00000000-0010-0000-0000-000005000000}" name="Equipo"/>
    <tableColumn id="6" xr3:uid="{00000000-0010-0000-0000-000006000000}" name="Proyecto"/>
    <tableColumn id="7" xr3:uid="{00000000-0010-0000-0000-000007000000}" name="Actividad"/>
    <tableColumn id="8" xr3:uid="{00000000-0010-0000-0000-000008000000}" name="Tipo de trabajo"/>
    <tableColumn id="9" xr3:uid="{00000000-0010-0000-0000-000009000000}" name="Prioridad"/>
    <tableColumn id="10" xr3:uid="{00000000-0010-0000-0000-00000A000000}" name="Puntos"/>
    <tableColumn id="11" xr3:uid="{00000000-0010-0000-0000-00000B000000}" name="Estimado (h)"/>
    <tableColumn id="12" xr3:uid="{00000000-0010-0000-0000-00000C000000}" name="Inicio"/>
    <tableColumn id="13" xr3:uid="{00000000-0010-0000-0000-00000D000000}" name="Fin"/>
    <tableColumn id="14" xr3:uid="{00000000-0010-0000-0000-00000E000000}" name="Pausa (min)"/>
    <tableColumn id="15" xr3:uid="{00000000-0010-0000-0000-00000F000000}" name="Horas manual (h)"/>
    <tableColumn id="16" xr3:uid="{00000000-0010-0000-0000-000010000000}" name="Horas reales (h)"/>
    <tableColumn id="17" xr3:uid="{00000000-0010-0000-0000-000011000000}" name="Estado"/>
    <tableColumn id="18" xr3:uid="{00000000-0010-0000-0000-000012000000}" name="Fecha límite"/>
    <tableColumn id="19" xr3:uid="{00000000-0010-0000-0000-000013000000}" name="A tiempo?"/>
    <tableColumn id="20" xr3:uid="{00000000-0010-0000-0000-000014000000}" name="Eficiencia"/>
    <tableColumn id="21" xr3:uid="{00000000-0010-0000-0000-000015000000}" name="Puntos/h"/>
    <tableColumn id="22" xr3:uid="{00000000-0010-0000-0000-000016000000}" name="Productivo"/>
    <tableColumn id="23" xr3:uid="{00000000-0010-0000-0000-000017000000}" name="Nota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showGridLines="0" tabSelected="1" workbookViewId="0">
      <selection activeCell="S26" sqref="S26"/>
    </sheetView>
  </sheetViews>
  <sheetFormatPr baseColWidth="10" defaultColWidth="9.140625" defaultRowHeight="15" x14ac:dyDescent="0.25"/>
  <cols>
    <col min="1" max="1" width="18" customWidth="1"/>
    <col min="2" max="4" width="14" customWidth="1"/>
    <col min="5" max="8" width="16" customWidth="1"/>
    <col min="9" max="9" width="2" customWidth="1"/>
    <col min="10" max="10" width="18" customWidth="1"/>
    <col min="11" max="14" width="16" customWidth="1"/>
  </cols>
  <sheetData>
    <row r="1" spans="1:14" ht="27.95" customHeight="1" x14ac:dyDescent="0.25">
      <c r="A1" s="31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21.95" customHeight="1" x14ac:dyDescent="0.25">
      <c r="A2" s="30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4" spans="1:14" ht="18" customHeight="1" x14ac:dyDescent="0.25">
      <c r="A4" s="28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</row>
    <row r="5" spans="1:14" x14ac:dyDescent="0.25">
      <c r="A5" s="1" t="s">
        <v>3</v>
      </c>
      <c r="B5" s="2">
        <v>46052</v>
      </c>
      <c r="C5" s="1" t="s">
        <v>4</v>
      </c>
      <c r="D5" s="2">
        <v>46065</v>
      </c>
      <c r="E5" s="1" t="s">
        <v>5</v>
      </c>
      <c r="F5" s="3" t="s">
        <v>6</v>
      </c>
      <c r="G5" s="1" t="s">
        <v>7</v>
      </c>
      <c r="H5" s="3" t="s">
        <v>8</v>
      </c>
    </row>
    <row r="6" spans="1:14" x14ac:dyDescent="0.25">
      <c r="A6" s="4" t="s">
        <v>9</v>
      </c>
      <c r="B6" s="4" t="str">
        <f>"&gt;="&amp;$B$5</f>
        <v>&gt;=46052</v>
      </c>
      <c r="D6" s="4" t="str">
        <f>"&lt;="&amp;$D$5</f>
        <v>&lt;=46065</v>
      </c>
      <c r="E6" s="4" t="s">
        <v>10</v>
      </c>
      <c r="F6" s="4" t="str">
        <f>IF($F$5="Todas","*",$F$5)</f>
        <v>*</v>
      </c>
      <c r="H6" s="4" t="str">
        <f>IF($H$5="Todos","*",$H$5)</f>
        <v>*</v>
      </c>
    </row>
    <row r="8" spans="1:14" x14ac:dyDescent="0.25">
      <c r="A8" s="28" t="s">
        <v>11</v>
      </c>
      <c r="B8" s="29"/>
      <c r="C8" s="29"/>
      <c r="D8" s="29"/>
    </row>
    <row r="9" spans="1:14" ht="30" x14ac:dyDescent="0.25">
      <c r="A9" s="5" t="s">
        <v>12</v>
      </c>
      <c r="B9" s="6">
        <f>SUMIFS(Registro!$P$7:$P$206,Registro!$B$7:$B$206,$B$6,Registro!$B$7:$B$206,$D$6,Registro!$D$7:$D$206,$F$6,Registro!$E$7:$E$206,$H$6)</f>
        <v>36.916666666666664</v>
      </c>
      <c r="C9" s="5" t="s">
        <v>13</v>
      </c>
      <c r="D9" s="7">
        <f>COUNTIFS(Registro!$B$7:$B$206,$B$6,Registro!$B$7:$B$206,$D$6,Registro!$D$7:$D$206,$F$6,Registro!$E$7:$E$206,$H$6,Registro!$Q$7:$Q$206,"Hecho")</f>
        <v>14</v>
      </c>
    </row>
    <row r="10" spans="1:14" ht="15.75" x14ac:dyDescent="0.25">
      <c r="A10" s="5" t="s">
        <v>14</v>
      </c>
      <c r="B10" s="6">
        <f>SUMIFS(Registro!$P$7:$P$206,Registro!$B$7:$B$206,$B$6,Registro!$B$7:$B$206,$D$6,Registro!$D$7:$D$206,$F$6,Registro!$E$7:$E$206,$H$6,Registro!$V$7:$V$206,1)</f>
        <v>29.416666666666664</v>
      </c>
      <c r="C10" s="5" t="s">
        <v>15</v>
      </c>
      <c r="D10" s="8">
        <f>IFERROR(COUNTIFS(Registro!$B$7:$B$206,$B$6,Registro!$B$7:$B$206,$D$6,Registro!$D$7:$D$206,$F$6,Registro!$E$7:$E$206,$H$6,Registro!$Q$7:$Q$206,"Hecho",Registro!$S$7:$S$206,"Sí")/D9,"")</f>
        <v>1</v>
      </c>
    </row>
    <row r="11" spans="1:14" ht="30" x14ac:dyDescent="0.25">
      <c r="A11" s="5" t="s">
        <v>16</v>
      </c>
      <c r="B11" s="8">
        <f>IFERROR($B$10/$B$9,"")</f>
        <v>0.79683972911963885</v>
      </c>
      <c r="C11" s="5" t="s">
        <v>17</v>
      </c>
      <c r="D11" s="6">
        <f>IFERROR(SUMIFS(Registro!$K$7:$K$206,Registro!$B$7:$B$206,$B$6,Registro!$B$7:$B$206,$D$6,Registro!$D$7:$D$206,$F$6,Registro!$E$7:$E$206,$H$6,Registro!$Q$7:$Q$206,"Hecho")/SUMIFS(Registro!$P$7:$P$206,Registro!$B$7:$B$206,$B$6,Registro!$B$7:$B$206,$D$6,Registro!$D$7:$D$206,$F$6,Registro!$E$7:$E$206,$H$6,Registro!$Q$7:$Q$206,"Hecho"),"")</f>
        <v>1.0081300813008129</v>
      </c>
    </row>
    <row r="12" spans="1:14" x14ac:dyDescent="0.25">
      <c r="A12" s="9"/>
      <c r="B12" s="9"/>
      <c r="C12" s="9"/>
      <c r="D12" s="9"/>
    </row>
    <row r="13" spans="1:14" ht="30" x14ac:dyDescent="0.25">
      <c r="A13" s="5" t="s">
        <v>18</v>
      </c>
      <c r="B13" s="7">
        <f>SUMIFS(Registro!$J$7:$J$206,Registro!$B$7:$B$206,$B$6,Registro!$B$7:$B$206,$D$6,Registro!$D$7:$D$206,$F$6,Registro!$E$7:$E$206,$H$6,Registro!$Q$7:$Q$206,"Hecho")</f>
        <v>82</v>
      </c>
      <c r="C13" s="5" t="s">
        <v>19</v>
      </c>
      <c r="D13" s="6">
        <f>IFERROR($B$13/SUMIFS(Registro!$P$7:$P$206,Registro!$B$7:$B$206,$B$6,Registro!$B$7:$B$206,$D$6,Registro!$D$7:$D$206,$F$6,Registro!$E$7:$E$206,$H$6,Registro!$Q$7:$Q$206,"Hecho"),"")</f>
        <v>2.6666666666666665</v>
      </c>
    </row>
    <row r="15" spans="1:14" x14ac:dyDescent="0.25">
      <c r="A15" s="28" t="s">
        <v>20</v>
      </c>
      <c r="B15" s="29"/>
      <c r="C15" s="29"/>
      <c r="D15" s="29"/>
      <c r="E15" s="28" t="s">
        <v>21</v>
      </c>
      <c r="F15" s="29"/>
      <c r="G15" s="29"/>
      <c r="H15" s="29"/>
    </row>
    <row r="16" spans="1:14" x14ac:dyDescent="0.25">
      <c r="A16" s="10" t="s">
        <v>22</v>
      </c>
      <c r="B16" s="10" t="s">
        <v>23</v>
      </c>
      <c r="E16" s="10" t="s">
        <v>24</v>
      </c>
      <c r="F16" s="10" t="s">
        <v>25</v>
      </c>
    </row>
    <row r="17" spans="1:8" x14ac:dyDescent="0.25">
      <c r="A17" s="11" t="s">
        <v>26</v>
      </c>
      <c r="B17" s="12">
        <f>SUMIFS(Registro!$P$7:$P$206,Registro!$B$7:$B$206,$B$6,Registro!$B$7:$B$206,$D$6,Registro!$D$7:$D$206,$F$6,Registro!$E$7:$E$206,$H$6,Registro!$H$7:$H$206,$A17)</f>
        <v>19.75</v>
      </c>
      <c r="E17" s="11" t="s">
        <v>27</v>
      </c>
      <c r="F17" s="13">
        <f>COUNTIFS(Registro!$B$7:$B$206,$B$6,Registro!$B$7:$B$206,$D$6,Registro!$D$7:$D$206,$F$6,Registro!$E$7:$E$206,$H$6,Registro!$Q$7:$Q$206,$E17)</f>
        <v>0</v>
      </c>
    </row>
    <row r="18" spans="1:8" x14ac:dyDescent="0.25">
      <c r="A18" s="11" t="s">
        <v>28</v>
      </c>
      <c r="B18" s="12">
        <f>SUMIFS(Registro!$P$7:$P$206,Registro!$B$7:$B$206,$B$6,Registro!$B$7:$B$206,$D$6,Registro!$D$7:$D$206,$F$6,Registro!$E$7:$E$206,$H$6,Registro!$H$7:$H$206,$A18)</f>
        <v>5.166666666666667</v>
      </c>
      <c r="E18" s="11" t="s">
        <v>29</v>
      </c>
      <c r="F18" s="13">
        <f>COUNTIFS(Registro!$B$7:$B$206,$B$6,Registro!$B$7:$B$206,$D$6,Registro!$D$7:$D$206,$F$6,Registro!$E$7:$E$206,$H$6,Registro!$Q$7:$Q$206,$E18)</f>
        <v>2</v>
      </c>
    </row>
    <row r="19" spans="1:8" x14ac:dyDescent="0.25">
      <c r="A19" s="11" t="s">
        <v>30</v>
      </c>
      <c r="B19" s="12">
        <f>SUMIFS(Registro!$P$7:$P$206,Registro!$B$7:$B$206,$B$6,Registro!$B$7:$B$206,$D$6,Registro!$D$7:$D$206,$F$6,Registro!$E$7:$E$206,$H$6,Registro!$H$7:$H$206,$A19)</f>
        <v>1.9999999999999982</v>
      </c>
      <c r="E19" s="11" t="s">
        <v>31</v>
      </c>
      <c r="F19" s="13">
        <f>COUNTIFS(Registro!$B$7:$B$206,$B$6,Registro!$B$7:$B$206,$D$6,Registro!$D$7:$D$206,$F$6,Registro!$E$7:$E$206,$H$6,Registro!$Q$7:$Q$206,$E19)</f>
        <v>14</v>
      </c>
    </row>
    <row r="20" spans="1:8" x14ac:dyDescent="0.25">
      <c r="A20" s="11" t="s">
        <v>32</v>
      </c>
      <c r="B20" s="12">
        <f>SUMIFS(Registro!$P$7:$P$206,Registro!$B$7:$B$206,$B$6,Registro!$B$7:$B$206,$D$6,Registro!$D$7:$D$206,$F$6,Registro!$E$7:$E$206,$H$6,Registro!$H$7:$H$206,$A20)</f>
        <v>3.2500000000000009</v>
      </c>
      <c r="E20" s="11" t="s">
        <v>33</v>
      </c>
      <c r="F20" s="13">
        <f>COUNTIFS(Registro!$B$7:$B$206,$B$6,Registro!$B$7:$B$206,$D$6,Registro!$D$7:$D$206,$F$6,Registro!$E$7:$E$206,$H$6,Registro!$Q$7:$Q$206,$E20)</f>
        <v>0</v>
      </c>
    </row>
    <row r="21" spans="1:8" x14ac:dyDescent="0.25">
      <c r="A21" s="11" t="s">
        <v>34</v>
      </c>
      <c r="B21" s="12">
        <f>SUMIFS(Registro!$P$7:$P$206,Registro!$B$7:$B$206,$B$6,Registro!$B$7:$B$206,$D$6,Registro!$D$7:$D$206,$F$6,Registro!$E$7:$E$206,$H$6,Registro!$H$7:$H$206,$A21)</f>
        <v>4.5000000000000009</v>
      </c>
      <c r="E21" s="11" t="s">
        <v>35</v>
      </c>
      <c r="F21" s="13">
        <f>COUNTIFS(Registro!$B$7:$B$206,$B$6,Registro!$B$7:$B$206,$D$6,Registro!$D$7:$D$206,$F$6,Registro!$E$7:$E$206,$H$6,Registro!$Q$7:$Q$206,$E21)</f>
        <v>0</v>
      </c>
    </row>
    <row r="22" spans="1:8" x14ac:dyDescent="0.25">
      <c r="A22" s="11" t="s">
        <v>36</v>
      </c>
      <c r="B22" s="12">
        <f>SUMIFS(Registro!$P$7:$P$206,Registro!$B$7:$B$206,$B$6,Registro!$B$7:$B$206,$D$6,Registro!$D$7:$D$206,$F$6,Registro!$E$7:$E$206,$H$6,Registro!$H$7:$H$206,$A22)</f>
        <v>1.5000000000000013</v>
      </c>
    </row>
    <row r="23" spans="1:8" x14ac:dyDescent="0.25">
      <c r="A23" s="11" t="s">
        <v>37</v>
      </c>
      <c r="B23" s="12">
        <f>SUMIFS(Registro!$P$7:$P$206,Registro!$B$7:$B$206,$B$6,Registro!$B$7:$B$206,$D$6,Registro!$D$7:$D$206,$F$6,Registro!$E$7:$E$206,$H$6,Registro!$H$7:$H$206,$A23)</f>
        <v>0.75</v>
      </c>
    </row>
    <row r="24" spans="1:8" x14ac:dyDescent="0.25">
      <c r="A24" s="28" t="s">
        <v>38</v>
      </c>
      <c r="B24" s="29"/>
      <c r="C24" s="29"/>
      <c r="D24" s="29"/>
      <c r="E24" s="29"/>
      <c r="F24" s="29"/>
      <c r="G24" s="29"/>
      <c r="H24" s="29"/>
    </row>
    <row r="25" spans="1:8" x14ac:dyDescent="0.25">
      <c r="A25" s="10" t="s">
        <v>39</v>
      </c>
      <c r="B25" s="10" t="s">
        <v>40</v>
      </c>
    </row>
    <row r="26" spans="1:8" x14ac:dyDescent="0.25">
      <c r="A26" s="14">
        <f>IF($D$5&lt;$B$5,"",IF(1&lt;=($D$5-$B$5+1),$B$5+0,""))</f>
        <v>46052</v>
      </c>
      <c r="B26" s="15">
        <f>IF($A26="","",SUMIFS(Registro!$J$7:$J$206,Registro!$B$7:$B$206,$A26,Registro!$D$7:$D$206,$F$6,Registro!$E$7:$E$206,$H$6,Registro!$Q$7:$Q$206,"Hecho"))</f>
        <v>0</v>
      </c>
    </row>
    <row r="27" spans="1:8" x14ac:dyDescent="0.25">
      <c r="A27" s="14">
        <f>IF($D$5&lt;$B$5,"",IF(2&lt;=($D$5-$B$5+1),$B$5+1,""))</f>
        <v>46053</v>
      </c>
      <c r="B27" s="15">
        <f>IF($A27="","",SUMIFS(Registro!$J$7:$J$206,Registro!$B$7:$B$206,$A27,Registro!$D$7:$D$206,$F$6,Registro!$E$7:$E$206,$H$6,Registro!$Q$7:$Q$206,"Hecho"))</f>
        <v>0</v>
      </c>
    </row>
    <row r="28" spans="1:8" x14ac:dyDescent="0.25">
      <c r="A28" s="14">
        <f>IF($D$5&lt;$B$5,"",IF(3&lt;=($D$5-$B$5+1),$B$5+2,""))</f>
        <v>46054</v>
      </c>
      <c r="B28" s="15">
        <f>IF($A28="","",SUMIFS(Registro!$J$7:$J$206,Registro!$B$7:$B$206,$A28,Registro!$D$7:$D$206,$F$6,Registro!$E$7:$E$206,$H$6,Registro!$Q$7:$Q$206,"Hecho"))</f>
        <v>0</v>
      </c>
    </row>
    <row r="29" spans="1:8" x14ac:dyDescent="0.25">
      <c r="A29" s="14">
        <f>IF($D$5&lt;$B$5,"",IF(4&lt;=($D$5-$B$5+1),$B$5+3,""))</f>
        <v>46055</v>
      </c>
      <c r="B29" s="15">
        <f>IF($A29="","",SUMIFS(Registro!$J$7:$J$206,Registro!$B$7:$B$206,$A29,Registro!$D$7:$D$206,$F$6,Registro!$E$7:$E$206,$H$6,Registro!$Q$7:$Q$206,"Hecho"))</f>
        <v>0</v>
      </c>
    </row>
    <row r="30" spans="1:8" x14ac:dyDescent="0.25">
      <c r="A30" s="14">
        <f>IF($D$5&lt;$B$5,"",IF(5&lt;=($D$5-$B$5+1),$B$5+4,""))</f>
        <v>46056</v>
      </c>
      <c r="B30" s="15">
        <f>IF($A30="","",SUMIFS(Registro!$J$7:$J$206,Registro!$B$7:$B$206,$A30,Registro!$D$7:$D$206,$F$6,Registro!$E$7:$E$206,$H$6,Registro!$Q$7:$Q$206,"Hecho"))</f>
        <v>1</v>
      </c>
    </row>
    <row r="31" spans="1:8" x14ac:dyDescent="0.25">
      <c r="A31" s="14">
        <f>IF($D$5&lt;$B$5,"",IF(6&lt;=($D$5-$B$5+1),$B$5+5,""))</f>
        <v>46057</v>
      </c>
      <c r="B31" s="15">
        <f>IF($A31="","",SUMIFS(Registro!$J$7:$J$206,Registro!$B$7:$B$206,$A31,Registro!$D$7:$D$206,$F$6,Registro!$E$7:$E$206,$H$6,Registro!$Q$7:$Q$206,"Hecho"))</f>
        <v>15</v>
      </c>
    </row>
    <row r="32" spans="1:8" x14ac:dyDescent="0.25">
      <c r="A32" s="14">
        <f>IF($D$5&lt;$B$5,"",IF(7&lt;=($D$5-$B$5+1),$B$5+6,""))</f>
        <v>46058</v>
      </c>
      <c r="B32" s="15">
        <f>IF($A32="","",SUMIFS(Registro!$J$7:$J$206,Registro!$B$7:$B$206,$A32,Registro!$D$7:$D$206,$F$6,Registro!$E$7:$E$206,$H$6,Registro!$Q$7:$Q$206,"Hecho"))</f>
        <v>5</v>
      </c>
    </row>
    <row r="33" spans="1:2" x14ac:dyDescent="0.25">
      <c r="A33" s="14">
        <f>IF($D$5&lt;$B$5,"",IF(8&lt;=($D$5-$B$5+1),$B$5+7,""))</f>
        <v>46059</v>
      </c>
      <c r="B33" s="15">
        <f>IF($A33="","",SUMIFS(Registro!$J$7:$J$206,Registro!$B$7:$B$206,$A33,Registro!$D$7:$D$206,$F$6,Registro!$E$7:$E$206,$H$6,Registro!$Q$7:$Q$206,"Hecho"))</f>
        <v>8</v>
      </c>
    </row>
    <row r="34" spans="1:2" x14ac:dyDescent="0.25">
      <c r="A34" s="14">
        <f>IF($D$5&lt;$B$5,"",IF(9&lt;=($D$5-$B$5+1),$B$5+8,""))</f>
        <v>46060</v>
      </c>
      <c r="B34" s="15">
        <f>IF($A34="","",SUMIFS(Registro!$J$7:$J$206,Registro!$B$7:$B$206,$A34,Registro!$D$7:$D$206,$F$6,Registro!$E$7:$E$206,$H$6,Registro!$Q$7:$Q$206,"Hecho"))</f>
        <v>8</v>
      </c>
    </row>
    <row r="35" spans="1:2" x14ac:dyDescent="0.25">
      <c r="A35" s="14">
        <f>IF($D$5&lt;$B$5,"",IF(10&lt;=($D$5-$B$5+1),$B$5+9,""))</f>
        <v>46061</v>
      </c>
      <c r="B35" s="15">
        <f>IF($A35="","",SUMIFS(Registro!$J$7:$J$206,Registro!$B$7:$B$206,$A35,Registro!$D$7:$D$206,$F$6,Registro!$E$7:$E$206,$H$6,Registro!$Q$7:$Q$206,"Hecho"))</f>
        <v>2</v>
      </c>
    </row>
    <row r="36" spans="1:2" x14ac:dyDescent="0.25">
      <c r="A36" s="14">
        <f>IF($D$5&lt;$B$5,"",IF(11&lt;=($D$5-$B$5+1),$B$5+10,""))</f>
        <v>46062</v>
      </c>
      <c r="B36" s="15">
        <f>IF($A36="","",SUMIFS(Registro!$J$7:$J$206,Registro!$B$7:$B$206,$A36,Registro!$D$7:$D$206,$F$6,Registro!$E$7:$E$206,$H$6,Registro!$Q$7:$Q$206,"Hecho"))</f>
        <v>14</v>
      </c>
    </row>
    <row r="37" spans="1:2" x14ac:dyDescent="0.25">
      <c r="A37" s="14">
        <f>IF($D$5&lt;$B$5,"",IF(12&lt;=($D$5-$B$5+1),$B$5+11,""))</f>
        <v>46063</v>
      </c>
      <c r="B37" s="15">
        <f>IF($A37="","",SUMIFS(Registro!$J$7:$J$206,Registro!$B$7:$B$206,$A37,Registro!$D$7:$D$206,$F$6,Registro!$E$7:$E$206,$H$6,Registro!$Q$7:$Q$206,"Hecho"))</f>
        <v>5</v>
      </c>
    </row>
    <row r="38" spans="1:2" x14ac:dyDescent="0.25">
      <c r="A38" s="14">
        <f>IF($D$5&lt;$B$5,"",IF(13&lt;=($D$5-$B$5+1),$B$5+12,""))</f>
        <v>46064</v>
      </c>
      <c r="B38" s="15">
        <f>IF($A38="","",SUMIFS(Registro!$J$7:$J$206,Registro!$B$7:$B$206,$A38,Registro!$D$7:$D$206,$F$6,Registro!$E$7:$E$206,$H$6,Registro!$Q$7:$Q$206,"Hecho"))</f>
        <v>16</v>
      </c>
    </row>
    <row r="39" spans="1:2" x14ac:dyDescent="0.25">
      <c r="A39" s="14">
        <f>IF($D$5&lt;$B$5,"",IF(14&lt;=($D$5-$B$5+1),$B$5+13,""))</f>
        <v>46065</v>
      </c>
      <c r="B39" s="15">
        <f>IF($A39="","",SUMIFS(Registro!$J$7:$J$206,Registro!$B$7:$B$206,$A39,Registro!$D$7:$D$206,$F$6,Registro!$E$7:$E$206,$H$6,Registro!$Q$7:$Q$206,"Hecho"))</f>
        <v>8</v>
      </c>
    </row>
    <row r="40" spans="1:2" x14ac:dyDescent="0.25">
      <c r="A40" s="14" t="str">
        <f>IF($D$5&lt;$B$5,"",IF(15&lt;=($D$5-$B$5+1),$B$5+14,""))</f>
        <v/>
      </c>
      <c r="B40" s="15" t="str">
        <f>IF($A40="","",SUMIFS(Registro!$J$7:$J$206,Registro!$B$7:$B$206,$A40,Registro!$D$7:$D$206,$F$6,Registro!$E$7:$E$206,$H$6,Registro!$Q$7:$Q$206,"Hecho"))</f>
        <v/>
      </c>
    </row>
    <row r="41" spans="1:2" x14ac:dyDescent="0.25">
      <c r="A41" s="14" t="str">
        <f>IF($D$5&lt;$B$5,"",IF(16&lt;=($D$5-$B$5+1),$B$5+15,""))</f>
        <v/>
      </c>
      <c r="B41" s="15" t="str">
        <f>IF($A41="","",SUMIFS(Registro!$J$7:$J$206,Registro!$B$7:$B$206,$A41,Registro!$D$7:$D$206,$F$6,Registro!$E$7:$E$206,$H$6,Registro!$Q$7:$Q$206,"Hecho"))</f>
        <v/>
      </c>
    </row>
    <row r="42" spans="1:2" x14ac:dyDescent="0.25">
      <c r="A42" s="14" t="str">
        <f>IF($D$5&lt;$B$5,"",IF(17&lt;=($D$5-$B$5+1),$B$5+16,""))</f>
        <v/>
      </c>
      <c r="B42" s="15" t="str">
        <f>IF($A42="","",SUMIFS(Registro!$J$7:$J$206,Registro!$B$7:$B$206,$A42,Registro!$D$7:$D$206,$F$6,Registro!$E$7:$E$206,$H$6,Registro!$Q$7:$Q$206,"Hecho"))</f>
        <v/>
      </c>
    </row>
    <row r="43" spans="1:2" x14ac:dyDescent="0.25">
      <c r="A43" s="14" t="str">
        <f>IF($D$5&lt;$B$5,"",IF(18&lt;=($D$5-$B$5+1),$B$5+17,""))</f>
        <v/>
      </c>
      <c r="B43" s="15" t="str">
        <f>IF($A43="","",SUMIFS(Registro!$J$7:$J$206,Registro!$B$7:$B$206,$A43,Registro!$D$7:$D$206,$F$6,Registro!$E$7:$E$206,$H$6,Registro!$Q$7:$Q$206,"Hecho"))</f>
        <v/>
      </c>
    </row>
    <row r="44" spans="1:2" x14ac:dyDescent="0.25">
      <c r="A44" s="14" t="str">
        <f>IF($D$5&lt;$B$5,"",IF(19&lt;=($D$5-$B$5+1),$B$5+18,""))</f>
        <v/>
      </c>
      <c r="B44" s="15" t="str">
        <f>IF($A44="","",SUMIFS(Registro!$J$7:$J$206,Registro!$B$7:$B$206,$A44,Registro!$D$7:$D$206,$F$6,Registro!$E$7:$E$206,$H$6,Registro!$Q$7:$Q$206,"Hecho"))</f>
        <v/>
      </c>
    </row>
    <row r="45" spans="1:2" x14ac:dyDescent="0.25">
      <c r="A45" s="14" t="str">
        <f>IF($D$5&lt;$B$5,"",IF(20&lt;=($D$5-$B$5+1),$B$5+19,""))</f>
        <v/>
      </c>
      <c r="B45" s="15" t="str">
        <f>IF($A45="","",SUMIFS(Registro!$J$7:$J$206,Registro!$B$7:$B$206,$A45,Registro!$D$7:$D$206,$F$6,Registro!$E$7:$E$206,$H$6,Registro!$Q$7:$Q$206,"Hecho"))</f>
        <v/>
      </c>
    </row>
    <row r="46" spans="1:2" x14ac:dyDescent="0.25">
      <c r="A46" s="14" t="str">
        <f>IF($D$5&lt;$B$5,"",IF(21&lt;=($D$5-$B$5+1),$B$5+20,""))</f>
        <v/>
      </c>
      <c r="B46" s="15" t="str">
        <f>IF($A46="","",SUMIFS(Registro!$J$7:$J$206,Registro!$B$7:$B$206,$A46,Registro!$D$7:$D$206,$F$6,Registro!$E$7:$E$206,$H$6,Registro!$Q$7:$Q$206,"Hecho"))</f>
        <v/>
      </c>
    </row>
    <row r="47" spans="1:2" x14ac:dyDescent="0.25">
      <c r="A47" s="14" t="str">
        <f>IF($D$5&lt;$B$5,"",IF(22&lt;=($D$5-$B$5+1),$B$5+21,""))</f>
        <v/>
      </c>
      <c r="B47" s="15" t="str">
        <f>IF($A47="","",SUMIFS(Registro!$J$7:$J$206,Registro!$B$7:$B$206,$A47,Registro!$D$7:$D$206,$F$6,Registro!$E$7:$E$206,$H$6,Registro!$Q$7:$Q$206,"Hecho"))</f>
        <v/>
      </c>
    </row>
    <row r="48" spans="1:2" x14ac:dyDescent="0.25">
      <c r="A48" s="14" t="str">
        <f>IF($D$5&lt;$B$5,"",IF(23&lt;=($D$5-$B$5+1),$B$5+22,""))</f>
        <v/>
      </c>
      <c r="B48" s="15" t="str">
        <f>IF($A48="","",SUMIFS(Registro!$J$7:$J$206,Registro!$B$7:$B$206,$A48,Registro!$D$7:$D$206,$F$6,Registro!$E$7:$E$206,$H$6,Registro!$Q$7:$Q$206,"Hecho"))</f>
        <v/>
      </c>
    </row>
    <row r="49" spans="1:2" x14ac:dyDescent="0.25">
      <c r="A49" s="14" t="str">
        <f>IF($D$5&lt;$B$5,"",IF(24&lt;=($D$5-$B$5+1),$B$5+23,""))</f>
        <v/>
      </c>
      <c r="B49" s="15" t="str">
        <f>IF($A49="","",SUMIFS(Registro!$J$7:$J$206,Registro!$B$7:$B$206,$A49,Registro!$D$7:$D$206,$F$6,Registro!$E$7:$E$206,$H$6,Registro!$Q$7:$Q$206,"Hecho"))</f>
        <v/>
      </c>
    </row>
    <row r="50" spans="1:2" x14ac:dyDescent="0.25">
      <c r="A50" s="14" t="str">
        <f>IF($D$5&lt;$B$5,"",IF(25&lt;=($D$5-$B$5+1),$B$5+24,""))</f>
        <v/>
      </c>
      <c r="B50" s="15" t="str">
        <f>IF($A50="","",SUMIFS(Registro!$J$7:$J$206,Registro!$B$7:$B$206,$A50,Registro!$D$7:$D$206,$F$6,Registro!$E$7:$E$206,$H$6,Registro!$Q$7:$Q$206,"Hecho"))</f>
        <v/>
      </c>
    </row>
    <row r="51" spans="1:2" x14ac:dyDescent="0.25">
      <c r="A51" s="14" t="str">
        <f>IF($D$5&lt;$B$5,"",IF(26&lt;=($D$5-$B$5+1),$B$5+25,""))</f>
        <v/>
      </c>
      <c r="B51" s="15" t="str">
        <f>IF($A51="","",SUMIFS(Registro!$J$7:$J$206,Registro!$B$7:$B$206,$A51,Registro!$D$7:$D$206,$F$6,Registro!$E$7:$E$206,$H$6,Registro!$Q$7:$Q$206,"Hecho"))</f>
        <v/>
      </c>
    </row>
    <row r="52" spans="1:2" x14ac:dyDescent="0.25">
      <c r="A52" s="14" t="str">
        <f>IF($D$5&lt;$B$5,"",IF(27&lt;=($D$5-$B$5+1),$B$5+26,""))</f>
        <v/>
      </c>
      <c r="B52" s="15" t="str">
        <f>IF($A52="","",SUMIFS(Registro!$J$7:$J$206,Registro!$B$7:$B$206,$A52,Registro!$D$7:$D$206,$F$6,Registro!$E$7:$E$206,$H$6,Registro!$Q$7:$Q$206,"Hecho"))</f>
        <v/>
      </c>
    </row>
    <row r="53" spans="1:2" x14ac:dyDescent="0.25">
      <c r="A53" s="14" t="str">
        <f>IF($D$5&lt;$B$5,"",IF(28&lt;=($D$5-$B$5+1),$B$5+27,""))</f>
        <v/>
      </c>
      <c r="B53" s="15" t="str">
        <f>IF($A53="","",SUMIFS(Registro!$J$7:$J$206,Registro!$B$7:$B$206,$A53,Registro!$D$7:$D$206,$F$6,Registro!$E$7:$E$206,$H$6,Registro!$Q$7:$Q$206,"Hecho"))</f>
        <v/>
      </c>
    </row>
    <row r="54" spans="1:2" x14ac:dyDescent="0.25">
      <c r="A54" s="14" t="str">
        <f>IF($D$5&lt;$B$5,"",IF(29&lt;=($D$5-$B$5+1),$B$5+28,""))</f>
        <v/>
      </c>
      <c r="B54" s="15" t="str">
        <f>IF($A54="","",SUMIFS(Registro!$J$7:$J$206,Registro!$B$7:$B$206,$A54,Registro!$D$7:$D$206,$F$6,Registro!$E$7:$E$206,$H$6,Registro!$Q$7:$Q$206,"Hecho"))</f>
        <v/>
      </c>
    </row>
    <row r="55" spans="1:2" x14ac:dyDescent="0.25">
      <c r="A55" s="14" t="str">
        <f>IF($D$5&lt;$B$5,"",IF(30&lt;=($D$5-$B$5+1),$B$5+29,""))</f>
        <v/>
      </c>
      <c r="B55" s="15" t="str">
        <f>IF($A55="","",SUMIFS(Registro!$J$7:$J$206,Registro!$B$7:$B$206,$A55,Registro!$D$7:$D$206,$F$6,Registro!$E$7:$E$206,$H$6,Registro!$Q$7:$Q$206,"Hecho"))</f>
        <v/>
      </c>
    </row>
    <row r="56" spans="1:2" x14ac:dyDescent="0.25">
      <c r="A56" s="14" t="str">
        <f>IF($D$5&lt;$B$5,"",IF(31&lt;=($D$5-$B$5+1),$B$5+30,""))</f>
        <v/>
      </c>
      <c r="B56" s="15" t="str">
        <f>IF($A56="","",SUMIFS(Registro!$J$7:$J$206,Registro!$B$7:$B$206,$A56,Registro!$D$7:$D$206,$F$6,Registro!$E$7:$E$206,$H$6,Registro!$Q$7:$Q$206,"Hecho"))</f>
        <v/>
      </c>
    </row>
  </sheetData>
  <mergeCells count="7">
    <mergeCell ref="A1:N1"/>
    <mergeCell ref="A8:D8"/>
    <mergeCell ref="A4:N4"/>
    <mergeCell ref="A24:H24"/>
    <mergeCell ref="A2:N2"/>
    <mergeCell ref="A15:D15"/>
    <mergeCell ref="E15:H15"/>
  </mergeCells>
  <conditionalFormatting sqref="B11">
    <cfRule type="expression" dxfId="15" priority="11">
      <formula>AND($B$11&lt;&gt;"",$B$11&lt;0.6)</formula>
    </cfRule>
    <cfRule type="expression" dxfId="14" priority="12">
      <formula>AND($B$11&lt;&gt;"",$B$11&gt;=0.6,$B$11&lt;0.75)</formula>
    </cfRule>
    <cfRule type="expression" dxfId="13" priority="13">
      <formula>AND($B$11&lt;&gt;"",$B$11&gt;=0.75)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06"/>
  <sheetViews>
    <sheetView showGridLines="0" workbookViewId="0"/>
  </sheetViews>
  <sheetFormatPr baseColWidth="10" defaultColWidth="9.140625" defaultRowHeight="15" x14ac:dyDescent="0.25"/>
  <cols>
    <col min="1" max="1" width="6" customWidth="1"/>
    <col min="2" max="2" width="12" customWidth="1"/>
    <col min="3" max="3" width="8" customWidth="1"/>
    <col min="4" max="6" width="14" customWidth="1"/>
    <col min="7" max="7" width="32" customWidth="1"/>
    <col min="8" max="8" width="16" customWidth="1"/>
    <col min="9" max="9" width="10" customWidth="1"/>
    <col min="10" max="10" width="8" customWidth="1"/>
    <col min="11" max="11" width="12" customWidth="1"/>
    <col min="12" max="13" width="10" customWidth="1"/>
    <col min="14" max="14" width="11" customWidth="1"/>
    <col min="15" max="16" width="14" customWidth="1"/>
    <col min="17" max="18" width="12" customWidth="1"/>
    <col min="19" max="22" width="10" customWidth="1"/>
    <col min="23" max="23" width="22" customWidth="1"/>
  </cols>
  <sheetData>
    <row r="1" spans="1:23" ht="27.95" customHeight="1" x14ac:dyDescent="0.25">
      <c r="A1" s="31" t="s">
        <v>41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</row>
    <row r="2" spans="1:23" ht="21.95" customHeight="1" x14ac:dyDescent="0.25">
      <c r="A2" s="30" t="s">
        <v>42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</row>
    <row r="6" spans="1:23" ht="33.950000000000003" customHeight="1" x14ac:dyDescent="0.25">
      <c r="A6" s="10" t="s">
        <v>43</v>
      </c>
      <c r="B6" s="10" t="s">
        <v>39</v>
      </c>
      <c r="C6" s="10" t="s">
        <v>44</v>
      </c>
      <c r="D6" s="10" t="s">
        <v>5</v>
      </c>
      <c r="E6" s="10" t="s">
        <v>7</v>
      </c>
      <c r="F6" s="10" t="s">
        <v>45</v>
      </c>
      <c r="G6" s="10" t="s">
        <v>46</v>
      </c>
      <c r="H6" s="10" t="s">
        <v>47</v>
      </c>
      <c r="I6" s="10" t="s">
        <v>48</v>
      </c>
      <c r="J6" s="10" t="s">
        <v>40</v>
      </c>
      <c r="K6" s="10" t="s">
        <v>49</v>
      </c>
      <c r="L6" s="10" t="s">
        <v>50</v>
      </c>
      <c r="M6" s="10" t="s">
        <v>51</v>
      </c>
      <c r="N6" s="10" t="s">
        <v>52</v>
      </c>
      <c r="O6" s="10" t="s">
        <v>53</v>
      </c>
      <c r="P6" s="10" t="s">
        <v>54</v>
      </c>
      <c r="Q6" s="10" t="s">
        <v>24</v>
      </c>
      <c r="R6" s="10" t="s">
        <v>55</v>
      </c>
      <c r="S6" s="10" t="s">
        <v>56</v>
      </c>
      <c r="T6" s="10" t="s">
        <v>57</v>
      </c>
      <c r="U6" s="10" t="s">
        <v>58</v>
      </c>
      <c r="V6" s="10" t="s">
        <v>59</v>
      </c>
      <c r="W6" s="10" t="s">
        <v>60</v>
      </c>
    </row>
    <row r="7" spans="1:23" ht="45" x14ac:dyDescent="0.25">
      <c r="A7" s="16">
        <f t="shared" ref="A7:A38" si="0">IF($B7="","",ROW()-6)</f>
        <v>1</v>
      </c>
      <c r="B7" s="17">
        <v>46065</v>
      </c>
      <c r="C7" s="18">
        <f t="shared" ref="C7:C38" si="1">IF($B7="","",WEEKNUM($B7,2))</f>
        <v>7</v>
      </c>
      <c r="D7" s="19" t="s">
        <v>61</v>
      </c>
      <c r="E7" s="19" t="s">
        <v>62</v>
      </c>
      <c r="F7" s="19" t="s">
        <v>63</v>
      </c>
      <c r="G7" s="19" t="s">
        <v>64</v>
      </c>
      <c r="H7" s="19" t="s">
        <v>34</v>
      </c>
      <c r="I7" s="19" t="s">
        <v>65</v>
      </c>
      <c r="J7" s="20">
        <v>8</v>
      </c>
      <c r="K7" s="21">
        <v>2</v>
      </c>
      <c r="L7" s="22">
        <v>0.375</v>
      </c>
      <c r="M7" s="22">
        <v>0.46875</v>
      </c>
      <c r="N7" s="20">
        <v>15</v>
      </c>
      <c r="O7" s="21"/>
      <c r="P7" s="23">
        <f t="shared" ref="P7:P38" si="2">IF($B7="","",IF($O7&lt;&gt;"",$O7,IF(AND($L7&lt;&gt;"",$M7&lt;&gt;""),MAX(0,($M7-$L7)*24-$N7/60),"")))</f>
        <v>2</v>
      </c>
      <c r="Q7" s="19" t="s">
        <v>31</v>
      </c>
      <c r="R7" s="17">
        <v>46065</v>
      </c>
      <c r="S7" s="16" t="str">
        <f t="shared" ref="S7:S38" si="3">IF($Q7&lt;&gt;"Hecho","",IF($R7="","",IF($B7&lt;=$R7,"Sí","No")))</f>
        <v>Sí</v>
      </c>
      <c r="T7" s="23">
        <f t="shared" ref="T7:T38" si="4">IF(OR($P7="", $P7=0, $K7=""),"", $K7/$P7)</f>
        <v>1</v>
      </c>
      <c r="U7" s="23">
        <f t="shared" ref="U7:U38" si="5">IF(OR($P7="", $P7=0, $J7=""),"", $J7/$P7)</f>
        <v>4</v>
      </c>
      <c r="V7" s="18">
        <f t="shared" ref="V7:V38" si="6">IF(OR($H7="", $P7=""),"",IF(OR($H7="Profundo",$H7="Ejecución",$H7="Soporte"),1,0))</f>
        <v>1</v>
      </c>
      <c r="W7" s="19" t="s">
        <v>66</v>
      </c>
    </row>
    <row r="8" spans="1:23" ht="30" x14ac:dyDescent="0.25">
      <c r="A8" s="16">
        <f t="shared" si="0"/>
        <v>2</v>
      </c>
      <c r="B8" s="17">
        <v>46065</v>
      </c>
      <c r="C8" s="18">
        <f t="shared" si="1"/>
        <v>7</v>
      </c>
      <c r="D8" s="19" t="s">
        <v>61</v>
      </c>
      <c r="E8" s="19" t="s">
        <v>62</v>
      </c>
      <c r="F8" s="19" t="s">
        <v>63</v>
      </c>
      <c r="G8" s="19" t="s">
        <v>67</v>
      </c>
      <c r="H8" s="19" t="s">
        <v>26</v>
      </c>
      <c r="I8" s="19" t="s">
        <v>68</v>
      </c>
      <c r="J8" s="20">
        <v>13</v>
      </c>
      <c r="K8" s="21">
        <v>3</v>
      </c>
      <c r="L8" s="22">
        <v>0.47916666666666669</v>
      </c>
      <c r="M8" s="22">
        <v>0.625</v>
      </c>
      <c r="N8" s="20">
        <v>30</v>
      </c>
      <c r="O8" s="21"/>
      <c r="P8" s="23">
        <f t="shared" si="2"/>
        <v>2.9999999999999996</v>
      </c>
      <c r="Q8" s="19" t="s">
        <v>29</v>
      </c>
      <c r="R8" s="17">
        <v>46067</v>
      </c>
      <c r="S8" s="16" t="str">
        <f t="shared" si="3"/>
        <v/>
      </c>
      <c r="T8" s="23">
        <f t="shared" si="4"/>
        <v>1.0000000000000002</v>
      </c>
      <c r="U8" s="23">
        <f t="shared" si="5"/>
        <v>4.3333333333333339</v>
      </c>
      <c r="V8" s="18">
        <f t="shared" si="6"/>
        <v>1</v>
      </c>
      <c r="W8" s="19" t="s">
        <v>69</v>
      </c>
    </row>
    <row r="9" spans="1:23" ht="30" x14ac:dyDescent="0.25">
      <c r="A9" s="16">
        <f t="shared" si="0"/>
        <v>3</v>
      </c>
      <c r="B9" s="17">
        <v>46064</v>
      </c>
      <c r="C9" s="18">
        <f t="shared" si="1"/>
        <v>7</v>
      </c>
      <c r="D9" s="19" t="s">
        <v>70</v>
      </c>
      <c r="E9" s="19" t="s">
        <v>71</v>
      </c>
      <c r="F9" s="19" t="s">
        <v>72</v>
      </c>
      <c r="G9" s="19" t="s">
        <v>73</v>
      </c>
      <c r="H9" s="19" t="s">
        <v>26</v>
      </c>
      <c r="I9" s="19" t="s">
        <v>65</v>
      </c>
      <c r="J9" s="20">
        <v>8</v>
      </c>
      <c r="K9" s="21">
        <v>2.5</v>
      </c>
      <c r="L9" s="22">
        <v>0.41666666666666669</v>
      </c>
      <c r="M9" s="22">
        <v>0.53125</v>
      </c>
      <c r="N9" s="20">
        <v>15</v>
      </c>
      <c r="O9" s="21"/>
      <c r="P9" s="23">
        <f t="shared" si="2"/>
        <v>2.4999999999999996</v>
      </c>
      <c r="Q9" s="19" t="s">
        <v>31</v>
      </c>
      <c r="R9" s="17">
        <v>46064</v>
      </c>
      <c r="S9" s="16" t="str">
        <f t="shared" si="3"/>
        <v>Sí</v>
      </c>
      <c r="T9" s="23">
        <f t="shared" si="4"/>
        <v>1.0000000000000002</v>
      </c>
      <c r="U9" s="23">
        <f t="shared" si="5"/>
        <v>3.2000000000000006</v>
      </c>
      <c r="V9" s="18">
        <f t="shared" si="6"/>
        <v>1</v>
      </c>
      <c r="W9" s="19" t="s">
        <v>74</v>
      </c>
    </row>
    <row r="10" spans="1:23" ht="30" x14ac:dyDescent="0.25">
      <c r="A10" s="16">
        <f t="shared" si="0"/>
        <v>4</v>
      </c>
      <c r="B10" s="17">
        <v>46064</v>
      </c>
      <c r="C10" s="18">
        <f t="shared" si="1"/>
        <v>7</v>
      </c>
      <c r="D10" s="19" t="s">
        <v>75</v>
      </c>
      <c r="E10" s="19" t="s">
        <v>76</v>
      </c>
      <c r="F10" s="19" t="s">
        <v>77</v>
      </c>
      <c r="G10" s="19" t="s">
        <v>78</v>
      </c>
      <c r="H10" s="19" t="s">
        <v>28</v>
      </c>
      <c r="I10" s="19" t="s">
        <v>65</v>
      </c>
      <c r="J10" s="20">
        <v>8</v>
      </c>
      <c r="K10" s="21">
        <v>3</v>
      </c>
      <c r="L10" s="22">
        <v>0.39583333333333331</v>
      </c>
      <c r="M10" s="22">
        <v>0.54166666666666663</v>
      </c>
      <c r="N10" s="20">
        <v>20</v>
      </c>
      <c r="O10" s="21"/>
      <c r="P10" s="23">
        <f t="shared" si="2"/>
        <v>3.1666666666666661</v>
      </c>
      <c r="Q10" s="19" t="s">
        <v>31</v>
      </c>
      <c r="R10" s="17">
        <v>46065</v>
      </c>
      <c r="S10" s="16" t="str">
        <f t="shared" si="3"/>
        <v>Sí</v>
      </c>
      <c r="T10" s="23">
        <f t="shared" si="4"/>
        <v>0.94736842105263175</v>
      </c>
      <c r="U10" s="23">
        <f t="shared" si="5"/>
        <v>2.5263157894736845</v>
      </c>
      <c r="V10" s="18">
        <f t="shared" si="6"/>
        <v>1</v>
      </c>
      <c r="W10" s="19" t="s">
        <v>79</v>
      </c>
    </row>
    <row r="11" spans="1:23" ht="30" x14ac:dyDescent="0.25">
      <c r="A11" s="16">
        <f t="shared" si="0"/>
        <v>5</v>
      </c>
      <c r="B11" s="17">
        <v>46063</v>
      </c>
      <c r="C11" s="18">
        <f t="shared" si="1"/>
        <v>7</v>
      </c>
      <c r="D11" s="19" t="s">
        <v>80</v>
      </c>
      <c r="E11" s="19" t="s">
        <v>81</v>
      </c>
      <c r="F11" s="19" t="s">
        <v>82</v>
      </c>
      <c r="G11" s="19" t="s">
        <v>83</v>
      </c>
      <c r="H11" s="19" t="s">
        <v>32</v>
      </c>
      <c r="I11" s="19" t="s">
        <v>68</v>
      </c>
      <c r="J11" s="20">
        <v>3</v>
      </c>
      <c r="K11" s="21">
        <v>2</v>
      </c>
      <c r="L11" s="22">
        <v>0.625</v>
      </c>
      <c r="M11" s="22">
        <v>0.70833333333333337</v>
      </c>
      <c r="N11" s="20">
        <v>0</v>
      </c>
      <c r="O11" s="21"/>
      <c r="P11" s="23">
        <f t="shared" si="2"/>
        <v>2.0000000000000009</v>
      </c>
      <c r="Q11" s="19" t="s">
        <v>31</v>
      </c>
      <c r="R11" s="17">
        <v>46063</v>
      </c>
      <c r="S11" s="16" t="str">
        <f t="shared" si="3"/>
        <v>Sí</v>
      </c>
      <c r="T11" s="23">
        <f t="shared" si="4"/>
        <v>0.99999999999999956</v>
      </c>
      <c r="U11" s="23">
        <f t="shared" si="5"/>
        <v>1.4999999999999993</v>
      </c>
      <c r="V11" s="18">
        <f t="shared" si="6"/>
        <v>0</v>
      </c>
      <c r="W11" s="19" t="s">
        <v>84</v>
      </c>
    </row>
    <row r="12" spans="1:23" ht="30" x14ac:dyDescent="0.25">
      <c r="A12" s="16">
        <f t="shared" si="0"/>
        <v>6</v>
      </c>
      <c r="B12" s="17">
        <v>46063</v>
      </c>
      <c r="C12" s="18">
        <f t="shared" si="1"/>
        <v>7</v>
      </c>
      <c r="D12" s="19" t="s">
        <v>85</v>
      </c>
      <c r="E12" s="19" t="s">
        <v>34</v>
      </c>
      <c r="F12" s="19" t="s">
        <v>86</v>
      </c>
      <c r="G12" s="19" t="s">
        <v>87</v>
      </c>
      <c r="H12" s="19" t="s">
        <v>36</v>
      </c>
      <c r="I12" s="19" t="s">
        <v>88</v>
      </c>
      <c r="J12" s="20">
        <v>2</v>
      </c>
      <c r="K12" s="21">
        <v>1.5</v>
      </c>
      <c r="L12" s="22">
        <v>0.45833333333333331</v>
      </c>
      <c r="M12" s="22">
        <v>0.52083333333333337</v>
      </c>
      <c r="N12" s="20">
        <v>0</v>
      </c>
      <c r="O12" s="21"/>
      <c r="P12" s="23">
        <f t="shared" si="2"/>
        <v>1.5000000000000013</v>
      </c>
      <c r="Q12" s="19" t="s">
        <v>31</v>
      </c>
      <c r="R12" s="17">
        <v>46068</v>
      </c>
      <c r="S12" s="16" t="str">
        <f t="shared" si="3"/>
        <v>Sí</v>
      </c>
      <c r="T12" s="23">
        <f t="shared" si="4"/>
        <v>0.99999999999999911</v>
      </c>
      <c r="U12" s="23">
        <f t="shared" si="5"/>
        <v>1.3333333333333321</v>
      </c>
      <c r="V12" s="18">
        <f t="shared" si="6"/>
        <v>0</v>
      </c>
      <c r="W12" s="19" t="s">
        <v>89</v>
      </c>
    </row>
    <row r="13" spans="1:23" ht="30" x14ac:dyDescent="0.25">
      <c r="A13" s="16">
        <f t="shared" si="0"/>
        <v>7</v>
      </c>
      <c r="B13" s="17">
        <v>46062</v>
      </c>
      <c r="C13" s="18">
        <f t="shared" si="1"/>
        <v>7</v>
      </c>
      <c r="D13" s="19" t="s">
        <v>61</v>
      </c>
      <c r="E13" s="19" t="s">
        <v>62</v>
      </c>
      <c r="F13" s="19" t="s">
        <v>90</v>
      </c>
      <c r="G13" s="19" t="s">
        <v>91</v>
      </c>
      <c r="H13" s="19" t="s">
        <v>26</v>
      </c>
      <c r="I13" s="19" t="s">
        <v>65</v>
      </c>
      <c r="J13" s="20">
        <v>13</v>
      </c>
      <c r="K13" s="21">
        <v>4</v>
      </c>
      <c r="L13" s="22">
        <v>0.375</v>
      </c>
      <c r="M13" s="22">
        <v>0.5625</v>
      </c>
      <c r="N13" s="20">
        <v>30</v>
      </c>
      <c r="O13" s="21"/>
      <c r="P13" s="23">
        <f t="shared" si="2"/>
        <v>4</v>
      </c>
      <c r="Q13" s="19" t="s">
        <v>31</v>
      </c>
      <c r="R13" s="17">
        <v>46062</v>
      </c>
      <c r="S13" s="16" t="str">
        <f t="shared" si="3"/>
        <v>Sí</v>
      </c>
      <c r="T13" s="23">
        <f t="shared" si="4"/>
        <v>1</v>
      </c>
      <c r="U13" s="23">
        <f t="shared" si="5"/>
        <v>3.25</v>
      </c>
      <c r="V13" s="18">
        <f t="shared" si="6"/>
        <v>1</v>
      </c>
      <c r="W13" s="19" t="s">
        <v>92</v>
      </c>
    </row>
    <row r="14" spans="1:23" ht="30" x14ac:dyDescent="0.25">
      <c r="A14" s="16">
        <f t="shared" si="0"/>
        <v>8</v>
      </c>
      <c r="B14" s="17">
        <v>46062</v>
      </c>
      <c r="C14" s="18">
        <f t="shared" si="1"/>
        <v>7</v>
      </c>
      <c r="D14" s="19" t="s">
        <v>70</v>
      </c>
      <c r="E14" s="19" t="s">
        <v>71</v>
      </c>
      <c r="F14" s="19" t="s">
        <v>72</v>
      </c>
      <c r="G14" s="19" t="s">
        <v>93</v>
      </c>
      <c r="H14" s="19" t="s">
        <v>30</v>
      </c>
      <c r="I14" s="19" t="s">
        <v>68</v>
      </c>
      <c r="J14" s="20">
        <v>1</v>
      </c>
      <c r="K14" s="21">
        <v>1</v>
      </c>
      <c r="L14" s="22">
        <v>0.58333333333333337</v>
      </c>
      <c r="M14" s="22">
        <v>0.625</v>
      </c>
      <c r="N14" s="20">
        <v>0</v>
      </c>
      <c r="O14" s="21"/>
      <c r="P14" s="23">
        <f t="shared" si="2"/>
        <v>0.99999999999999911</v>
      </c>
      <c r="Q14" s="19" t="s">
        <v>31</v>
      </c>
      <c r="R14" s="17">
        <v>46062</v>
      </c>
      <c r="S14" s="16" t="str">
        <f t="shared" si="3"/>
        <v>Sí</v>
      </c>
      <c r="T14" s="23">
        <f t="shared" si="4"/>
        <v>1.0000000000000009</v>
      </c>
      <c r="U14" s="23">
        <f t="shared" si="5"/>
        <v>1.0000000000000009</v>
      </c>
      <c r="V14" s="18">
        <f t="shared" si="6"/>
        <v>0</v>
      </c>
      <c r="W14" s="19" t="s">
        <v>94</v>
      </c>
    </row>
    <row r="15" spans="1:23" ht="30" x14ac:dyDescent="0.25">
      <c r="A15" s="16">
        <f t="shared" si="0"/>
        <v>9</v>
      </c>
      <c r="B15" s="17">
        <v>46061</v>
      </c>
      <c r="C15" s="18">
        <f t="shared" si="1"/>
        <v>6</v>
      </c>
      <c r="D15" s="19" t="s">
        <v>75</v>
      </c>
      <c r="E15" s="19" t="s">
        <v>76</v>
      </c>
      <c r="F15" s="19" t="s">
        <v>77</v>
      </c>
      <c r="G15" s="19" t="s">
        <v>95</v>
      </c>
      <c r="H15" s="19" t="s">
        <v>32</v>
      </c>
      <c r="I15" s="19" t="s">
        <v>68</v>
      </c>
      <c r="J15" s="20">
        <v>2</v>
      </c>
      <c r="K15" s="21">
        <v>1.5</v>
      </c>
      <c r="L15" s="22"/>
      <c r="M15" s="22"/>
      <c r="N15" s="20"/>
      <c r="O15" s="21">
        <v>1.25</v>
      </c>
      <c r="P15" s="23">
        <f t="shared" si="2"/>
        <v>1.25</v>
      </c>
      <c r="Q15" s="19" t="s">
        <v>31</v>
      </c>
      <c r="R15" s="17">
        <v>46061</v>
      </c>
      <c r="S15" s="16" t="str">
        <f t="shared" si="3"/>
        <v>Sí</v>
      </c>
      <c r="T15" s="23">
        <f t="shared" si="4"/>
        <v>1.2</v>
      </c>
      <c r="U15" s="23">
        <f t="shared" si="5"/>
        <v>1.6</v>
      </c>
      <c r="V15" s="18">
        <f t="shared" si="6"/>
        <v>0</v>
      </c>
      <c r="W15" s="19" t="s">
        <v>96</v>
      </c>
    </row>
    <row r="16" spans="1:23" ht="30" x14ac:dyDescent="0.25">
      <c r="A16" s="16">
        <f t="shared" si="0"/>
        <v>10</v>
      </c>
      <c r="B16" s="17">
        <v>46060</v>
      </c>
      <c r="C16" s="18">
        <f t="shared" si="1"/>
        <v>6</v>
      </c>
      <c r="D16" s="19" t="s">
        <v>80</v>
      </c>
      <c r="E16" s="19" t="s">
        <v>81</v>
      </c>
      <c r="F16" s="19" t="s">
        <v>82</v>
      </c>
      <c r="G16" s="19" t="s">
        <v>97</v>
      </c>
      <c r="H16" s="19" t="s">
        <v>26</v>
      </c>
      <c r="I16" s="19" t="s">
        <v>65</v>
      </c>
      <c r="J16" s="20">
        <v>8</v>
      </c>
      <c r="K16" s="21">
        <v>3</v>
      </c>
      <c r="L16" s="22">
        <v>0.375</v>
      </c>
      <c r="M16" s="22">
        <v>0.5</v>
      </c>
      <c r="N16" s="20">
        <v>10</v>
      </c>
      <c r="O16" s="21"/>
      <c r="P16" s="23">
        <f t="shared" si="2"/>
        <v>2.8333333333333335</v>
      </c>
      <c r="Q16" s="19" t="s">
        <v>31</v>
      </c>
      <c r="R16" s="17">
        <v>46060</v>
      </c>
      <c r="S16" s="16" t="str">
        <f t="shared" si="3"/>
        <v>Sí</v>
      </c>
      <c r="T16" s="23">
        <f t="shared" si="4"/>
        <v>1.0588235294117647</v>
      </c>
      <c r="U16" s="23">
        <f t="shared" si="5"/>
        <v>2.8235294117647056</v>
      </c>
      <c r="V16" s="18">
        <f t="shared" si="6"/>
        <v>1</v>
      </c>
      <c r="W16" s="19" t="s">
        <v>98</v>
      </c>
    </row>
    <row r="17" spans="1:23" ht="30" x14ac:dyDescent="0.25">
      <c r="A17" s="16">
        <f t="shared" si="0"/>
        <v>11</v>
      </c>
      <c r="B17" s="17">
        <v>46059</v>
      </c>
      <c r="C17" s="18">
        <f t="shared" si="1"/>
        <v>6</v>
      </c>
      <c r="D17" s="19" t="s">
        <v>85</v>
      </c>
      <c r="E17" s="19" t="s">
        <v>34</v>
      </c>
      <c r="F17" s="19" t="s">
        <v>86</v>
      </c>
      <c r="G17" s="19" t="s">
        <v>99</v>
      </c>
      <c r="H17" s="19" t="s">
        <v>34</v>
      </c>
      <c r="I17" s="19" t="s">
        <v>65</v>
      </c>
      <c r="J17" s="20">
        <v>8</v>
      </c>
      <c r="K17" s="21">
        <v>2.5</v>
      </c>
      <c r="L17" s="22">
        <v>0.4375</v>
      </c>
      <c r="M17" s="22">
        <v>0.55208333333333337</v>
      </c>
      <c r="N17" s="20">
        <v>15</v>
      </c>
      <c r="O17" s="21"/>
      <c r="P17" s="23">
        <f t="shared" si="2"/>
        <v>2.5000000000000009</v>
      </c>
      <c r="Q17" s="19" t="s">
        <v>31</v>
      </c>
      <c r="R17" s="17">
        <v>46059</v>
      </c>
      <c r="S17" s="16" t="str">
        <f t="shared" si="3"/>
        <v>Sí</v>
      </c>
      <c r="T17" s="23">
        <f t="shared" si="4"/>
        <v>0.99999999999999967</v>
      </c>
      <c r="U17" s="23">
        <f t="shared" si="5"/>
        <v>3.1999999999999988</v>
      </c>
      <c r="V17" s="18">
        <f t="shared" si="6"/>
        <v>1</v>
      </c>
      <c r="W17" s="19" t="s">
        <v>100</v>
      </c>
    </row>
    <row r="18" spans="1:23" ht="30" x14ac:dyDescent="0.25">
      <c r="A18" s="16">
        <f t="shared" si="0"/>
        <v>12</v>
      </c>
      <c r="B18" s="17">
        <v>46058</v>
      </c>
      <c r="C18" s="18">
        <f t="shared" si="1"/>
        <v>6</v>
      </c>
      <c r="D18" s="19" t="s">
        <v>61</v>
      </c>
      <c r="E18" s="19" t="s">
        <v>62</v>
      </c>
      <c r="F18" s="19" t="s">
        <v>63</v>
      </c>
      <c r="G18" s="19" t="s">
        <v>101</v>
      </c>
      <c r="H18" s="19" t="s">
        <v>28</v>
      </c>
      <c r="I18" s="19" t="s">
        <v>68</v>
      </c>
      <c r="J18" s="20">
        <v>5</v>
      </c>
      <c r="K18" s="21">
        <v>2</v>
      </c>
      <c r="L18" s="22">
        <v>0.66666666666666663</v>
      </c>
      <c r="M18" s="22">
        <v>0.75</v>
      </c>
      <c r="N18" s="20">
        <v>0</v>
      </c>
      <c r="O18" s="21"/>
      <c r="P18" s="23">
        <f t="shared" si="2"/>
        <v>2.0000000000000009</v>
      </c>
      <c r="Q18" s="19" t="s">
        <v>31</v>
      </c>
      <c r="R18" s="17">
        <v>46059</v>
      </c>
      <c r="S18" s="16" t="str">
        <f t="shared" si="3"/>
        <v>Sí</v>
      </c>
      <c r="T18" s="23">
        <f t="shared" si="4"/>
        <v>0.99999999999999956</v>
      </c>
      <c r="U18" s="23">
        <f t="shared" si="5"/>
        <v>2.4999999999999991</v>
      </c>
      <c r="V18" s="18">
        <f t="shared" si="6"/>
        <v>1</v>
      </c>
      <c r="W18" s="19" t="s">
        <v>102</v>
      </c>
    </row>
    <row r="19" spans="1:23" ht="30" x14ac:dyDescent="0.25">
      <c r="A19" s="16">
        <f t="shared" si="0"/>
        <v>13</v>
      </c>
      <c r="B19" s="17">
        <v>46057</v>
      </c>
      <c r="C19" s="18">
        <f t="shared" si="1"/>
        <v>6</v>
      </c>
      <c r="D19" s="19" t="s">
        <v>70</v>
      </c>
      <c r="E19" s="19" t="s">
        <v>71</v>
      </c>
      <c r="F19" s="19" t="s">
        <v>72</v>
      </c>
      <c r="G19" s="19" t="s">
        <v>103</v>
      </c>
      <c r="H19" s="19" t="s">
        <v>26</v>
      </c>
      <c r="I19" s="19" t="s">
        <v>65</v>
      </c>
      <c r="J19" s="20">
        <v>13</v>
      </c>
      <c r="K19" s="21">
        <v>4</v>
      </c>
      <c r="L19" s="22">
        <v>0.375</v>
      </c>
      <c r="M19" s="22">
        <v>0.57291666666666663</v>
      </c>
      <c r="N19" s="20">
        <v>30</v>
      </c>
      <c r="O19" s="21"/>
      <c r="P19" s="23">
        <f t="shared" si="2"/>
        <v>4.2499999999999991</v>
      </c>
      <c r="Q19" s="19" t="s">
        <v>31</v>
      </c>
      <c r="R19" s="17">
        <v>46058</v>
      </c>
      <c r="S19" s="16" t="str">
        <f t="shared" si="3"/>
        <v>Sí</v>
      </c>
      <c r="T19" s="23">
        <f t="shared" si="4"/>
        <v>0.9411764705882355</v>
      </c>
      <c r="U19" s="23">
        <f t="shared" si="5"/>
        <v>3.0588235294117654</v>
      </c>
      <c r="V19" s="18">
        <f t="shared" si="6"/>
        <v>1</v>
      </c>
      <c r="W19" s="19" t="s">
        <v>104</v>
      </c>
    </row>
    <row r="20" spans="1:23" ht="30" x14ac:dyDescent="0.25">
      <c r="A20" s="16">
        <f t="shared" si="0"/>
        <v>14</v>
      </c>
      <c r="B20" s="17">
        <v>46057</v>
      </c>
      <c r="C20" s="18">
        <f t="shared" si="1"/>
        <v>6</v>
      </c>
      <c r="D20" s="19" t="s">
        <v>75</v>
      </c>
      <c r="E20" s="19" t="s">
        <v>76</v>
      </c>
      <c r="F20" s="19" t="s">
        <v>77</v>
      </c>
      <c r="G20" s="19" t="s">
        <v>105</v>
      </c>
      <c r="H20" s="19" t="s">
        <v>30</v>
      </c>
      <c r="I20" s="19" t="s">
        <v>68</v>
      </c>
      <c r="J20" s="20">
        <v>2</v>
      </c>
      <c r="K20" s="21">
        <v>1</v>
      </c>
      <c r="L20" s="22">
        <v>0.70833333333333337</v>
      </c>
      <c r="M20" s="22">
        <v>0.75</v>
      </c>
      <c r="N20" s="20">
        <v>0</v>
      </c>
      <c r="O20" s="21"/>
      <c r="P20" s="23">
        <f t="shared" si="2"/>
        <v>0.99999999999999911</v>
      </c>
      <c r="Q20" s="19" t="s">
        <v>31</v>
      </c>
      <c r="R20" s="17">
        <v>46057</v>
      </c>
      <c r="S20" s="16" t="str">
        <f t="shared" si="3"/>
        <v>Sí</v>
      </c>
      <c r="T20" s="23">
        <f t="shared" si="4"/>
        <v>1.0000000000000009</v>
      </c>
      <c r="U20" s="23">
        <f t="shared" si="5"/>
        <v>2.0000000000000018</v>
      </c>
      <c r="V20" s="18">
        <f t="shared" si="6"/>
        <v>0</v>
      </c>
      <c r="W20" s="19" t="s">
        <v>106</v>
      </c>
    </row>
    <row r="21" spans="1:23" ht="30" x14ac:dyDescent="0.25">
      <c r="A21" s="16">
        <f t="shared" si="0"/>
        <v>15</v>
      </c>
      <c r="B21" s="17">
        <v>46056</v>
      </c>
      <c r="C21" s="18">
        <f t="shared" si="1"/>
        <v>6</v>
      </c>
      <c r="D21" s="19" t="s">
        <v>80</v>
      </c>
      <c r="E21" s="19" t="s">
        <v>81</v>
      </c>
      <c r="F21" s="19" t="s">
        <v>90</v>
      </c>
      <c r="G21" s="19" t="s">
        <v>107</v>
      </c>
      <c r="H21" s="19" t="s">
        <v>26</v>
      </c>
      <c r="I21" s="19" t="s">
        <v>68</v>
      </c>
      <c r="J21" s="20">
        <v>8</v>
      </c>
      <c r="K21" s="21">
        <v>3</v>
      </c>
      <c r="L21" s="22">
        <v>0.45833333333333331</v>
      </c>
      <c r="M21" s="22">
        <v>0.60416666666666663</v>
      </c>
      <c r="N21" s="20">
        <v>20</v>
      </c>
      <c r="O21" s="21"/>
      <c r="P21" s="23">
        <f t="shared" si="2"/>
        <v>3.1666666666666661</v>
      </c>
      <c r="Q21" s="19" t="s">
        <v>29</v>
      </c>
      <c r="R21" s="17">
        <v>46063</v>
      </c>
      <c r="S21" s="16" t="str">
        <f t="shared" si="3"/>
        <v/>
      </c>
      <c r="T21" s="23">
        <f t="shared" si="4"/>
        <v>0.94736842105263175</v>
      </c>
      <c r="U21" s="23">
        <f t="shared" si="5"/>
        <v>2.5263157894736845</v>
      </c>
      <c r="V21" s="18">
        <f t="shared" si="6"/>
        <v>1</v>
      </c>
      <c r="W21" s="19" t="s">
        <v>108</v>
      </c>
    </row>
    <row r="22" spans="1:23" ht="30" x14ac:dyDescent="0.25">
      <c r="A22" s="16">
        <f t="shared" si="0"/>
        <v>16</v>
      </c>
      <c r="B22" s="17">
        <v>46056</v>
      </c>
      <c r="C22" s="18">
        <f t="shared" si="1"/>
        <v>6</v>
      </c>
      <c r="D22" s="19" t="s">
        <v>85</v>
      </c>
      <c r="E22" s="19" t="s">
        <v>34</v>
      </c>
      <c r="F22" s="19" t="s">
        <v>86</v>
      </c>
      <c r="G22" s="19" t="s">
        <v>109</v>
      </c>
      <c r="H22" s="19" t="s">
        <v>37</v>
      </c>
      <c r="I22" s="19" t="s">
        <v>88</v>
      </c>
      <c r="J22" s="20">
        <v>1</v>
      </c>
      <c r="K22" s="21">
        <v>1</v>
      </c>
      <c r="L22" s="22"/>
      <c r="M22" s="22"/>
      <c r="N22" s="20"/>
      <c r="O22" s="21">
        <v>0.75</v>
      </c>
      <c r="P22" s="23">
        <f t="shared" si="2"/>
        <v>0.75</v>
      </c>
      <c r="Q22" s="19" t="s">
        <v>31</v>
      </c>
      <c r="R22" s="17">
        <v>46056</v>
      </c>
      <c r="S22" s="16" t="str">
        <f t="shared" si="3"/>
        <v>Sí</v>
      </c>
      <c r="T22" s="23">
        <f t="shared" si="4"/>
        <v>1.3333333333333333</v>
      </c>
      <c r="U22" s="23">
        <f t="shared" si="5"/>
        <v>1.3333333333333333</v>
      </c>
      <c r="V22" s="18">
        <f t="shared" si="6"/>
        <v>0</v>
      </c>
      <c r="W22" s="19" t="s">
        <v>110</v>
      </c>
    </row>
    <row r="23" spans="1:23" x14ac:dyDescent="0.25">
      <c r="A23" s="16" t="str">
        <f t="shared" si="0"/>
        <v/>
      </c>
      <c r="B23" s="17"/>
      <c r="C23" s="18" t="str">
        <f t="shared" si="1"/>
        <v/>
      </c>
      <c r="D23" s="19"/>
      <c r="E23" s="19"/>
      <c r="F23" s="19"/>
      <c r="G23" s="19"/>
      <c r="H23" s="19"/>
      <c r="I23" s="19"/>
      <c r="J23" s="20"/>
      <c r="K23" s="21"/>
      <c r="L23" s="22"/>
      <c r="M23" s="22"/>
      <c r="N23" s="20"/>
      <c r="O23" s="21"/>
      <c r="P23" s="23" t="str">
        <f t="shared" si="2"/>
        <v/>
      </c>
      <c r="Q23" s="19"/>
      <c r="R23" s="17"/>
      <c r="S23" s="16" t="str">
        <f t="shared" si="3"/>
        <v/>
      </c>
      <c r="T23" s="23" t="str">
        <f t="shared" si="4"/>
        <v/>
      </c>
      <c r="U23" s="23" t="str">
        <f t="shared" si="5"/>
        <v/>
      </c>
      <c r="V23" s="18" t="str">
        <f t="shared" si="6"/>
        <v/>
      </c>
      <c r="W23" s="19"/>
    </row>
    <row r="24" spans="1:23" x14ac:dyDescent="0.25">
      <c r="A24" s="16" t="str">
        <f t="shared" si="0"/>
        <v/>
      </c>
      <c r="B24" s="17"/>
      <c r="C24" s="18" t="str">
        <f t="shared" si="1"/>
        <v/>
      </c>
      <c r="D24" s="19"/>
      <c r="E24" s="19"/>
      <c r="F24" s="19"/>
      <c r="G24" s="19"/>
      <c r="H24" s="19"/>
      <c r="I24" s="19"/>
      <c r="J24" s="20"/>
      <c r="K24" s="21"/>
      <c r="L24" s="22"/>
      <c r="M24" s="22"/>
      <c r="N24" s="20"/>
      <c r="O24" s="21"/>
      <c r="P24" s="23" t="str">
        <f t="shared" si="2"/>
        <v/>
      </c>
      <c r="Q24" s="19"/>
      <c r="R24" s="17"/>
      <c r="S24" s="16" t="str">
        <f t="shared" si="3"/>
        <v/>
      </c>
      <c r="T24" s="23" t="str">
        <f t="shared" si="4"/>
        <v/>
      </c>
      <c r="U24" s="23" t="str">
        <f t="shared" si="5"/>
        <v/>
      </c>
      <c r="V24" s="18" t="str">
        <f t="shared" si="6"/>
        <v/>
      </c>
      <c r="W24" s="19"/>
    </row>
    <row r="25" spans="1:23" x14ac:dyDescent="0.25">
      <c r="A25" s="16" t="str">
        <f t="shared" si="0"/>
        <v/>
      </c>
      <c r="B25" s="17"/>
      <c r="C25" s="18" t="str">
        <f t="shared" si="1"/>
        <v/>
      </c>
      <c r="D25" s="19"/>
      <c r="E25" s="19"/>
      <c r="F25" s="19"/>
      <c r="G25" s="19"/>
      <c r="H25" s="19"/>
      <c r="I25" s="19"/>
      <c r="J25" s="20"/>
      <c r="K25" s="21"/>
      <c r="L25" s="22"/>
      <c r="M25" s="22"/>
      <c r="N25" s="20"/>
      <c r="O25" s="21"/>
      <c r="P25" s="23" t="str">
        <f t="shared" si="2"/>
        <v/>
      </c>
      <c r="Q25" s="19"/>
      <c r="R25" s="17"/>
      <c r="S25" s="16" t="str">
        <f t="shared" si="3"/>
        <v/>
      </c>
      <c r="T25" s="23" t="str">
        <f t="shared" si="4"/>
        <v/>
      </c>
      <c r="U25" s="23" t="str">
        <f t="shared" si="5"/>
        <v/>
      </c>
      <c r="V25" s="18" t="str">
        <f t="shared" si="6"/>
        <v/>
      </c>
      <c r="W25" s="19"/>
    </row>
    <row r="26" spans="1:23" x14ac:dyDescent="0.25">
      <c r="A26" s="16" t="str">
        <f t="shared" si="0"/>
        <v/>
      </c>
      <c r="B26" s="17"/>
      <c r="C26" s="18" t="str">
        <f t="shared" si="1"/>
        <v/>
      </c>
      <c r="D26" s="19"/>
      <c r="E26" s="19"/>
      <c r="F26" s="19"/>
      <c r="G26" s="19"/>
      <c r="H26" s="19"/>
      <c r="I26" s="19"/>
      <c r="J26" s="20"/>
      <c r="K26" s="21"/>
      <c r="L26" s="22"/>
      <c r="M26" s="22"/>
      <c r="N26" s="20"/>
      <c r="O26" s="21"/>
      <c r="P26" s="23" t="str">
        <f t="shared" si="2"/>
        <v/>
      </c>
      <c r="Q26" s="19"/>
      <c r="R26" s="17"/>
      <c r="S26" s="16" t="str">
        <f t="shared" si="3"/>
        <v/>
      </c>
      <c r="T26" s="23" t="str">
        <f t="shared" si="4"/>
        <v/>
      </c>
      <c r="U26" s="23" t="str">
        <f t="shared" si="5"/>
        <v/>
      </c>
      <c r="V26" s="18" t="str">
        <f t="shared" si="6"/>
        <v/>
      </c>
      <c r="W26" s="19"/>
    </row>
    <row r="27" spans="1:23" x14ac:dyDescent="0.25">
      <c r="A27" s="16" t="str">
        <f t="shared" si="0"/>
        <v/>
      </c>
      <c r="B27" s="17"/>
      <c r="C27" s="18" t="str">
        <f t="shared" si="1"/>
        <v/>
      </c>
      <c r="D27" s="19"/>
      <c r="E27" s="19"/>
      <c r="F27" s="19"/>
      <c r="G27" s="19"/>
      <c r="H27" s="19"/>
      <c r="I27" s="19"/>
      <c r="J27" s="20"/>
      <c r="K27" s="21"/>
      <c r="L27" s="22"/>
      <c r="M27" s="22"/>
      <c r="N27" s="20"/>
      <c r="O27" s="21"/>
      <c r="P27" s="23" t="str">
        <f t="shared" si="2"/>
        <v/>
      </c>
      <c r="Q27" s="19"/>
      <c r="R27" s="17"/>
      <c r="S27" s="16" t="str">
        <f t="shared" si="3"/>
        <v/>
      </c>
      <c r="T27" s="23" t="str">
        <f t="shared" si="4"/>
        <v/>
      </c>
      <c r="U27" s="23" t="str">
        <f t="shared" si="5"/>
        <v/>
      </c>
      <c r="V27" s="18" t="str">
        <f t="shared" si="6"/>
        <v/>
      </c>
      <c r="W27" s="19"/>
    </row>
    <row r="28" spans="1:23" x14ac:dyDescent="0.25">
      <c r="A28" s="16" t="str">
        <f t="shared" si="0"/>
        <v/>
      </c>
      <c r="B28" s="17"/>
      <c r="C28" s="18" t="str">
        <f t="shared" si="1"/>
        <v/>
      </c>
      <c r="D28" s="19"/>
      <c r="E28" s="19"/>
      <c r="F28" s="19"/>
      <c r="G28" s="19"/>
      <c r="H28" s="19"/>
      <c r="I28" s="19"/>
      <c r="J28" s="20"/>
      <c r="K28" s="21"/>
      <c r="L28" s="22"/>
      <c r="M28" s="22"/>
      <c r="N28" s="20"/>
      <c r="O28" s="21"/>
      <c r="P28" s="23" t="str">
        <f t="shared" si="2"/>
        <v/>
      </c>
      <c r="Q28" s="19"/>
      <c r="R28" s="17"/>
      <c r="S28" s="16" t="str">
        <f t="shared" si="3"/>
        <v/>
      </c>
      <c r="T28" s="23" t="str">
        <f t="shared" si="4"/>
        <v/>
      </c>
      <c r="U28" s="23" t="str">
        <f t="shared" si="5"/>
        <v/>
      </c>
      <c r="V28" s="18" t="str">
        <f t="shared" si="6"/>
        <v/>
      </c>
      <c r="W28" s="19"/>
    </row>
    <row r="29" spans="1:23" x14ac:dyDescent="0.25">
      <c r="A29" s="16" t="str">
        <f t="shared" si="0"/>
        <v/>
      </c>
      <c r="B29" s="17"/>
      <c r="C29" s="18" t="str">
        <f t="shared" si="1"/>
        <v/>
      </c>
      <c r="D29" s="19"/>
      <c r="E29" s="19"/>
      <c r="F29" s="19"/>
      <c r="G29" s="19"/>
      <c r="H29" s="19"/>
      <c r="I29" s="19"/>
      <c r="J29" s="20"/>
      <c r="K29" s="21"/>
      <c r="L29" s="22"/>
      <c r="M29" s="22"/>
      <c r="N29" s="20"/>
      <c r="O29" s="21"/>
      <c r="P29" s="23" t="str">
        <f t="shared" si="2"/>
        <v/>
      </c>
      <c r="Q29" s="19"/>
      <c r="R29" s="17"/>
      <c r="S29" s="16" t="str">
        <f t="shared" si="3"/>
        <v/>
      </c>
      <c r="T29" s="23" t="str">
        <f t="shared" si="4"/>
        <v/>
      </c>
      <c r="U29" s="23" t="str">
        <f t="shared" si="5"/>
        <v/>
      </c>
      <c r="V29" s="18" t="str">
        <f t="shared" si="6"/>
        <v/>
      </c>
      <c r="W29" s="19"/>
    </row>
    <row r="30" spans="1:23" x14ac:dyDescent="0.25">
      <c r="A30" s="16" t="str">
        <f t="shared" si="0"/>
        <v/>
      </c>
      <c r="B30" s="17"/>
      <c r="C30" s="18" t="str">
        <f t="shared" si="1"/>
        <v/>
      </c>
      <c r="D30" s="19"/>
      <c r="E30" s="19"/>
      <c r="F30" s="19"/>
      <c r="G30" s="19"/>
      <c r="H30" s="19"/>
      <c r="I30" s="19"/>
      <c r="J30" s="20"/>
      <c r="K30" s="21"/>
      <c r="L30" s="22"/>
      <c r="M30" s="22"/>
      <c r="N30" s="20"/>
      <c r="O30" s="21"/>
      <c r="P30" s="23" t="str">
        <f t="shared" si="2"/>
        <v/>
      </c>
      <c r="Q30" s="19"/>
      <c r="R30" s="17"/>
      <c r="S30" s="16" t="str">
        <f t="shared" si="3"/>
        <v/>
      </c>
      <c r="T30" s="23" t="str">
        <f t="shared" si="4"/>
        <v/>
      </c>
      <c r="U30" s="23" t="str">
        <f t="shared" si="5"/>
        <v/>
      </c>
      <c r="V30" s="18" t="str">
        <f t="shared" si="6"/>
        <v/>
      </c>
      <c r="W30" s="19"/>
    </row>
    <row r="31" spans="1:23" x14ac:dyDescent="0.25">
      <c r="A31" s="16" t="str">
        <f t="shared" si="0"/>
        <v/>
      </c>
      <c r="B31" s="17"/>
      <c r="C31" s="18" t="str">
        <f t="shared" si="1"/>
        <v/>
      </c>
      <c r="D31" s="19"/>
      <c r="E31" s="19"/>
      <c r="F31" s="19"/>
      <c r="G31" s="19"/>
      <c r="H31" s="19"/>
      <c r="I31" s="19"/>
      <c r="J31" s="20"/>
      <c r="K31" s="21"/>
      <c r="L31" s="22"/>
      <c r="M31" s="22"/>
      <c r="N31" s="20"/>
      <c r="O31" s="21"/>
      <c r="P31" s="23" t="str">
        <f t="shared" si="2"/>
        <v/>
      </c>
      <c r="Q31" s="19"/>
      <c r="R31" s="17"/>
      <c r="S31" s="16" t="str">
        <f t="shared" si="3"/>
        <v/>
      </c>
      <c r="T31" s="23" t="str">
        <f t="shared" si="4"/>
        <v/>
      </c>
      <c r="U31" s="23" t="str">
        <f t="shared" si="5"/>
        <v/>
      </c>
      <c r="V31" s="18" t="str">
        <f t="shared" si="6"/>
        <v/>
      </c>
      <c r="W31" s="19"/>
    </row>
    <row r="32" spans="1:23" x14ac:dyDescent="0.25">
      <c r="A32" s="16" t="str">
        <f t="shared" si="0"/>
        <v/>
      </c>
      <c r="B32" s="17"/>
      <c r="C32" s="18" t="str">
        <f t="shared" si="1"/>
        <v/>
      </c>
      <c r="D32" s="19"/>
      <c r="E32" s="19"/>
      <c r="F32" s="19"/>
      <c r="G32" s="19"/>
      <c r="H32" s="19"/>
      <c r="I32" s="19"/>
      <c r="J32" s="20"/>
      <c r="K32" s="21"/>
      <c r="L32" s="22"/>
      <c r="M32" s="22"/>
      <c r="N32" s="20"/>
      <c r="O32" s="21"/>
      <c r="P32" s="23" t="str">
        <f t="shared" si="2"/>
        <v/>
      </c>
      <c r="Q32" s="19"/>
      <c r="R32" s="17"/>
      <c r="S32" s="16" t="str">
        <f t="shared" si="3"/>
        <v/>
      </c>
      <c r="T32" s="23" t="str">
        <f t="shared" si="4"/>
        <v/>
      </c>
      <c r="U32" s="23" t="str">
        <f t="shared" si="5"/>
        <v/>
      </c>
      <c r="V32" s="18" t="str">
        <f t="shared" si="6"/>
        <v/>
      </c>
      <c r="W32" s="19"/>
    </row>
    <row r="33" spans="1:23" x14ac:dyDescent="0.25">
      <c r="A33" s="16" t="str">
        <f t="shared" si="0"/>
        <v/>
      </c>
      <c r="B33" s="17"/>
      <c r="C33" s="18" t="str">
        <f t="shared" si="1"/>
        <v/>
      </c>
      <c r="D33" s="19"/>
      <c r="E33" s="19"/>
      <c r="F33" s="19"/>
      <c r="G33" s="19"/>
      <c r="H33" s="19"/>
      <c r="I33" s="19"/>
      <c r="J33" s="20"/>
      <c r="K33" s="21"/>
      <c r="L33" s="22"/>
      <c r="M33" s="22"/>
      <c r="N33" s="20"/>
      <c r="O33" s="21"/>
      <c r="P33" s="23" t="str">
        <f t="shared" si="2"/>
        <v/>
      </c>
      <c r="Q33" s="19"/>
      <c r="R33" s="17"/>
      <c r="S33" s="16" t="str">
        <f t="shared" si="3"/>
        <v/>
      </c>
      <c r="T33" s="23" t="str">
        <f t="shared" si="4"/>
        <v/>
      </c>
      <c r="U33" s="23" t="str">
        <f t="shared" si="5"/>
        <v/>
      </c>
      <c r="V33" s="18" t="str">
        <f t="shared" si="6"/>
        <v/>
      </c>
      <c r="W33" s="19"/>
    </row>
    <row r="34" spans="1:23" x14ac:dyDescent="0.25">
      <c r="A34" s="16" t="str">
        <f t="shared" si="0"/>
        <v/>
      </c>
      <c r="B34" s="17"/>
      <c r="C34" s="18" t="str">
        <f t="shared" si="1"/>
        <v/>
      </c>
      <c r="D34" s="19"/>
      <c r="E34" s="19"/>
      <c r="F34" s="19"/>
      <c r="G34" s="19"/>
      <c r="H34" s="19"/>
      <c r="I34" s="19"/>
      <c r="J34" s="20"/>
      <c r="K34" s="21"/>
      <c r="L34" s="22"/>
      <c r="M34" s="22"/>
      <c r="N34" s="20"/>
      <c r="O34" s="21"/>
      <c r="P34" s="23" t="str">
        <f t="shared" si="2"/>
        <v/>
      </c>
      <c r="Q34" s="19"/>
      <c r="R34" s="17"/>
      <c r="S34" s="16" t="str">
        <f t="shared" si="3"/>
        <v/>
      </c>
      <c r="T34" s="23" t="str">
        <f t="shared" si="4"/>
        <v/>
      </c>
      <c r="U34" s="23" t="str">
        <f t="shared" si="5"/>
        <v/>
      </c>
      <c r="V34" s="18" t="str">
        <f t="shared" si="6"/>
        <v/>
      </c>
      <c r="W34" s="19"/>
    </row>
    <row r="35" spans="1:23" x14ac:dyDescent="0.25">
      <c r="A35" s="16" t="str">
        <f t="shared" si="0"/>
        <v/>
      </c>
      <c r="B35" s="17"/>
      <c r="C35" s="18" t="str">
        <f t="shared" si="1"/>
        <v/>
      </c>
      <c r="D35" s="19"/>
      <c r="E35" s="19"/>
      <c r="F35" s="19"/>
      <c r="G35" s="19"/>
      <c r="H35" s="19"/>
      <c r="I35" s="19"/>
      <c r="J35" s="20"/>
      <c r="K35" s="21"/>
      <c r="L35" s="22"/>
      <c r="M35" s="22"/>
      <c r="N35" s="20"/>
      <c r="O35" s="21"/>
      <c r="P35" s="23" t="str">
        <f t="shared" si="2"/>
        <v/>
      </c>
      <c r="Q35" s="19"/>
      <c r="R35" s="17"/>
      <c r="S35" s="16" t="str">
        <f t="shared" si="3"/>
        <v/>
      </c>
      <c r="T35" s="23" t="str">
        <f t="shared" si="4"/>
        <v/>
      </c>
      <c r="U35" s="23" t="str">
        <f t="shared" si="5"/>
        <v/>
      </c>
      <c r="V35" s="18" t="str">
        <f t="shared" si="6"/>
        <v/>
      </c>
      <c r="W35" s="19"/>
    </row>
    <row r="36" spans="1:23" x14ac:dyDescent="0.25">
      <c r="A36" s="16" t="str">
        <f t="shared" si="0"/>
        <v/>
      </c>
      <c r="B36" s="17"/>
      <c r="C36" s="18" t="str">
        <f t="shared" si="1"/>
        <v/>
      </c>
      <c r="D36" s="19"/>
      <c r="E36" s="19"/>
      <c r="F36" s="19"/>
      <c r="G36" s="19"/>
      <c r="H36" s="19"/>
      <c r="I36" s="19"/>
      <c r="J36" s="20"/>
      <c r="K36" s="21"/>
      <c r="L36" s="22"/>
      <c r="M36" s="22"/>
      <c r="N36" s="20"/>
      <c r="O36" s="21"/>
      <c r="P36" s="23" t="str">
        <f t="shared" si="2"/>
        <v/>
      </c>
      <c r="Q36" s="19"/>
      <c r="R36" s="17"/>
      <c r="S36" s="16" t="str">
        <f t="shared" si="3"/>
        <v/>
      </c>
      <c r="T36" s="23" t="str">
        <f t="shared" si="4"/>
        <v/>
      </c>
      <c r="U36" s="23" t="str">
        <f t="shared" si="5"/>
        <v/>
      </c>
      <c r="V36" s="18" t="str">
        <f t="shared" si="6"/>
        <v/>
      </c>
      <c r="W36" s="19"/>
    </row>
    <row r="37" spans="1:23" x14ac:dyDescent="0.25">
      <c r="A37" s="16" t="str">
        <f t="shared" si="0"/>
        <v/>
      </c>
      <c r="B37" s="17"/>
      <c r="C37" s="18" t="str">
        <f t="shared" si="1"/>
        <v/>
      </c>
      <c r="D37" s="19"/>
      <c r="E37" s="19"/>
      <c r="F37" s="19"/>
      <c r="G37" s="19"/>
      <c r="H37" s="19"/>
      <c r="I37" s="19"/>
      <c r="J37" s="20"/>
      <c r="K37" s="21"/>
      <c r="L37" s="22"/>
      <c r="M37" s="22"/>
      <c r="N37" s="20"/>
      <c r="O37" s="21"/>
      <c r="P37" s="23" t="str">
        <f t="shared" si="2"/>
        <v/>
      </c>
      <c r="Q37" s="19"/>
      <c r="R37" s="17"/>
      <c r="S37" s="16" t="str">
        <f t="shared" si="3"/>
        <v/>
      </c>
      <c r="T37" s="23" t="str">
        <f t="shared" si="4"/>
        <v/>
      </c>
      <c r="U37" s="23" t="str">
        <f t="shared" si="5"/>
        <v/>
      </c>
      <c r="V37" s="18" t="str">
        <f t="shared" si="6"/>
        <v/>
      </c>
      <c r="W37" s="19"/>
    </row>
    <row r="38" spans="1:23" x14ac:dyDescent="0.25">
      <c r="A38" s="16" t="str">
        <f t="shared" si="0"/>
        <v/>
      </c>
      <c r="B38" s="17"/>
      <c r="C38" s="18" t="str">
        <f t="shared" si="1"/>
        <v/>
      </c>
      <c r="D38" s="19"/>
      <c r="E38" s="19"/>
      <c r="F38" s="19"/>
      <c r="G38" s="19"/>
      <c r="H38" s="19"/>
      <c r="I38" s="19"/>
      <c r="J38" s="20"/>
      <c r="K38" s="21"/>
      <c r="L38" s="22"/>
      <c r="M38" s="22"/>
      <c r="N38" s="20"/>
      <c r="O38" s="21"/>
      <c r="P38" s="23" t="str">
        <f t="shared" si="2"/>
        <v/>
      </c>
      <c r="Q38" s="19"/>
      <c r="R38" s="17"/>
      <c r="S38" s="16" t="str">
        <f t="shared" si="3"/>
        <v/>
      </c>
      <c r="T38" s="23" t="str">
        <f t="shared" si="4"/>
        <v/>
      </c>
      <c r="U38" s="23" t="str">
        <f t="shared" si="5"/>
        <v/>
      </c>
      <c r="V38" s="18" t="str">
        <f t="shared" si="6"/>
        <v/>
      </c>
      <c r="W38" s="19"/>
    </row>
    <row r="39" spans="1:23" x14ac:dyDescent="0.25">
      <c r="A39" s="16" t="str">
        <f t="shared" ref="A39:A70" si="7">IF($B39="","",ROW()-6)</f>
        <v/>
      </c>
      <c r="B39" s="17"/>
      <c r="C39" s="18" t="str">
        <f t="shared" ref="C39:C70" si="8">IF($B39="","",WEEKNUM($B39,2))</f>
        <v/>
      </c>
      <c r="D39" s="19"/>
      <c r="E39" s="19"/>
      <c r="F39" s="19"/>
      <c r="G39" s="19"/>
      <c r="H39" s="19"/>
      <c r="I39" s="19"/>
      <c r="J39" s="20"/>
      <c r="K39" s="21"/>
      <c r="L39" s="22"/>
      <c r="M39" s="22"/>
      <c r="N39" s="20"/>
      <c r="O39" s="21"/>
      <c r="P39" s="23" t="str">
        <f t="shared" ref="P39:P70" si="9">IF($B39="","",IF($O39&lt;&gt;"",$O39,IF(AND($L39&lt;&gt;"",$M39&lt;&gt;""),MAX(0,($M39-$L39)*24-$N39/60),"")))</f>
        <v/>
      </c>
      <c r="Q39" s="19"/>
      <c r="R39" s="17"/>
      <c r="S39" s="16" t="str">
        <f t="shared" ref="S39:S70" si="10">IF($Q39&lt;&gt;"Hecho","",IF($R39="","",IF($B39&lt;=$R39,"Sí","No")))</f>
        <v/>
      </c>
      <c r="T39" s="23" t="str">
        <f t="shared" ref="T39:T70" si="11">IF(OR($P39="", $P39=0, $K39=""),"", $K39/$P39)</f>
        <v/>
      </c>
      <c r="U39" s="23" t="str">
        <f t="shared" ref="U39:U70" si="12">IF(OR($P39="", $P39=0, $J39=""),"", $J39/$P39)</f>
        <v/>
      </c>
      <c r="V39" s="18" t="str">
        <f t="shared" ref="V39:V70" si="13">IF(OR($H39="", $P39=""),"",IF(OR($H39="Profundo",$H39="Ejecución",$H39="Soporte"),1,0))</f>
        <v/>
      </c>
      <c r="W39" s="19"/>
    </row>
    <row r="40" spans="1:23" x14ac:dyDescent="0.25">
      <c r="A40" s="16" t="str">
        <f t="shared" si="7"/>
        <v/>
      </c>
      <c r="B40" s="17"/>
      <c r="C40" s="18" t="str">
        <f t="shared" si="8"/>
        <v/>
      </c>
      <c r="D40" s="19"/>
      <c r="E40" s="19"/>
      <c r="F40" s="19"/>
      <c r="G40" s="19"/>
      <c r="H40" s="19"/>
      <c r="I40" s="19"/>
      <c r="J40" s="20"/>
      <c r="K40" s="21"/>
      <c r="L40" s="22"/>
      <c r="M40" s="22"/>
      <c r="N40" s="20"/>
      <c r="O40" s="21"/>
      <c r="P40" s="23" t="str">
        <f t="shared" si="9"/>
        <v/>
      </c>
      <c r="Q40" s="19"/>
      <c r="R40" s="17"/>
      <c r="S40" s="16" t="str">
        <f t="shared" si="10"/>
        <v/>
      </c>
      <c r="T40" s="23" t="str">
        <f t="shared" si="11"/>
        <v/>
      </c>
      <c r="U40" s="23" t="str">
        <f t="shared" si="12"/>
        <v/>
      </c>
      <c r="V40" s="18" t="str">
        <f t="shared" si="13"/>
        <v/>
      </c>
      <c r="W40" s="19"/>
    </row>
    <row r="41" spans="1:23" x14ac:dyDescent="0.25">
      <c r="A41" s="16" t="str">
        <f t="shared" si="7"/>
        <v/>
      </c>
      <c r="B41" s="17"/>
      <c r="C41" s="18" t="str">
        <f t="shared" si="8"/>
        <v/>
      </c>
      <c r="D41" s="19"/>
      <c r="E41" s="19"/>
      <c r="F41" s="19"/>
      <c r="G41" s="19"/>
      <c r="H41" s="19"/>
      <c r="I41" s="19"/>
      <c r="J41" s="20"/>
      <c r="K41" s="21"/>
      <c r="L41" s="22"/>
      <c r="M41" s="22"/>
      <c r="N41" s="20"/>
      <c r="O41" s="21"/>
      <c r="P41" s="23" t="str">
        <f t="shared" si="9"/>
        <v/>
      </c>
      <c r="Q41" s="19"/>
      <c r="R41" s="17"/>
      <c r="S41" s="16" t="str">
        <f t="shared" si="10"/>
        <v/>
      </c>
      <c r="T41" s="23" t="str">
        <f t="shared" si="11"/>
        <v/>
      </c>
      <c r="U41" s="23" t="str">
        <f t="shared" si="12"/>
        <v/>
      </c>
      <c r="V41" s="18" t="str">
        <f t="shared" si="13"/>
        <v/>
      </c>
      <c r="W41" s="19"/>
    </row>
    <row r="42" spans="1:23" x14ac:dyDescent="0.25">
      <c r="A42" s="16" t="str">
        <f t="shared" si="7"/>
        <v/>
      </c>
      <c r="B42" s="17"/>
      <c r="C42" s="18" t="str">
        <f t="shared" si="8"/>
        <v/>
      </c>
      <c r="D42" s="19"/>
      <c r="E42" s="19"/>
      <c r="F42" s="19"/>
      <c r="G42" s="19"/>
      <c r="H42" s="19"/>
      <c r="I42" s="19"/>
      <c r="J42" s="20"/>
      <c r="K42" s="21"/>
      <c r="L42" s="22"/>
      <c r="M42" s="22"/>
      <c r="N42" s="20"/>
      <c r="O42" s="21"/>
      <c r="P42" s="23" t="str">
        <f t="shared" si="9"/>
        <v/>
      </c>
      <c r="Q42" s="19"/>
      <c r="R42" s="17"/>
      <c r="S42" s="16" t="str">
        <f t="shared" si="10"/>
        <v/>
      </c>
      <c r="T42" s="23" t="str">
        <f t="shared" si="11"/>
        <v/>
      </c>
      <c r="U42" s="23" t="str">
        <f t="shared" si="12"/>
        <v/>
      </c>
      <c r="V42" s="18" t="str">
        <f t="shared" si="13"/>
        <v/>
      </c>
      <c r="W42" s="19"/>
    </row>
    <row r="43" spans="1:23" x14ac:dyDescent="0.25">
      <c r="A43" s="16" t="str">
        <f t="shared" si="7"/>
        <v/>
      </c>
      <c r="B43" s="17"/>
      <c r="C43" s="18" t="str">
        <f t="shared" si="8"/>
        <v/>
      </c>
      <c r="D43" s="19"/>
      <c r="E43" s="19"/>
      <c r="F43" s="19"/>
      <c r="G43" s="19"/>
      <c r="H43" s="19"/>
      <c r="I43" s="19"/>
      <c r="J43" s="20"/>
      <c r="K43" s="21"/>
      <c r="L43" s="22"/>
      <c r="M43" s="22"/>
      <c r="N43" s="20"/>
      <c r="O43" s="21"/>
      <c r="P43" s="23" t="str">
        <f t="shared" si="9"/>
        <v/>
      </c>
      <c r="Q43" s="19"/>
      <c r="R43" s="17"/>
      <c r="S43" s="16" t="str">
        <f t="shared" si="10"/>
        <v/>
      </c>
      <c r="T43" s="23" t="str">
        <f t="shared" si="11"/>
        <v/>
      </c>
      <c r="U43" s="23" t="str">
        <f t="shared" si="12"/>
        <v/>
      </c>
      <c r="V43" s="18" t="str">
        <f t="shared" si="13"/>
        <v/>
      </c>
      <c r="W43" s="19"/>
    </row>
    <row r="44" spans="1:23" x14ac:dyDescent="0.25">
      <c r="A44" s="16" t="str">
        <f t="shared" si="7"/>
        <v/>
      </c>
      <c r="B44" s="17"/>
      <c r="C44" s="18" t="str">
        <f t="shared" si="8"/>
        <v/>
      </c>
      <c r="D44" s="19"/>
      <c r="E44" s="19"/>
      <c r="F44" s="19"/>
      <c r="G44" s="19"/>
      <c r="H44" s="19"/>
      <c r="I44" s="19"/>
      <c r="J44" s="20"/>
      <c r="K44" s="21"/>
      <c r="L44" s="22"/>
      <c r="M44" s="22"/>
      <c r="N44" s="20"/>
      <c r="O44" s="21"/>
      <c r="P44" s="23" t="str">
        <f t="shared" si="9"/>
        <v/>
      </c>
      <c r="Q44" s="19"/>
      <c r="R44" s="17"/>
      <c r="S44" s="16" t="str">
        <f t="shared" si="10"/>
        <v/>
      </c>
      <c r="T44" s="23" t="str">
        <f t="shared" si="11"/>
        <v/>
      </c>
      <c r="U44" s="23" t="str">
        <f t="shared" si="12"/>
        <v/>
      </c>
      <c r="V44" s="18" t="str">
        <f t="shared" si="13"/>
        <v/>
      </c>
      <c r="W44" s="19"/>
    </row>
    <row r="45" spans="1:23" x14ac:dyDescent="0.25">
      <c r="A45" s="16" t="str">
        <f t="shared" si="7"/>
        <v/>
      </c>
      <c r="B45" s="17"/>
      <c r="C45" s="18" t="str">
        <f t="shared" si="8"/>
        <v/>
      </c>
      <c r="D45" s="19"/>
      <c r="E45" s="19"/>
      <c r="F45" s="19"/>
      <c r="G45" s="19"/>
      <c r="H45" s="19"/>
      <c r="I45" s="19"/>
      <c r="J45" s="20"/>
      <c r="K45" s="21"/>
      <c r="L45" s="22"/>
      <c r="M45" s="22"/>
      <c r="N45" s="20"/>
      <c r="O45" s="21"/>
      <c r="P45" s="23" t="str">
        <f t="shared" si="9"/>
        <v/>
      </c>
      <c r="Q45" s="19"/>
      <c r="R45" s="17"/>
      <c r="S45" s="16" t="str">
        <f t="shared" si="10"/>
        <v/>
      </c>
      <c r="T45" s="23" t="str">
        <f t="shared" si="11"/>
        <v/>
      </c>
      <c r="U45" s="23" t="str">
        <f t="shared" si="12"/>
        <v/>
      </c>
      <c r="V45" s="18" t="str">
        <f t="shared" si="13"/>
        <v/>
      </c>
      <c r="W45" s="19"/>
    </row>
    <row r="46" spans="1:23" x14ac:dyDescent="0.25">
      <c r="A46" s="16" t="str">
        <f t="shared" si="7"/>
        <v/>
      </c>
      <c r="B46" s="17"/>
      <c r="C46" s="18" t="str">
        <f t="shared" si="8"/>
        <v/>
      </c>
      <c r="D46" s="19"/>
      <c r="E46" s="19"/>
      <c r="F46" s="19"/>
      <c r="G46" s="19"/>
      <c r="H46" s="19"/>
      <c r="I46" s="19"/>
      <c r="J46" s="20"/>
      <c r="K46" s="21"/>
      <c r="L46" s="22"/>
      <c r="M46" s="22"/>
      <c r="N46" s="20"/>
      <c r="O46" s="21"/>
      <c r="P46" s="23" t="str">
        <f t="shared" si="9"/>
        <v/>
      </c>
      <c r="Q46" s="19"/>
      <c r="R46" s="17"/>
      <c r="S46" s="16" t="str">
        <f t="shared" si="10"/>
        <v/>
      </c>
      <c r="T46" s="23" t="str">
        <f t="shared" si="11"/>
        <v/>
      </c>
      <c r="U46" s="23" t="str">
        <f t="shared" si="12"/>
        <v/>
      </c>
      <c r="V46" s="18" t="str">
        <f t="shared" si="13"/>
        <v/>
      </c>
      <c r="W46" s="19"/>
    </row>
    <row r="47" spans="1:23" x14ac:dyDescent="0.25">
      <c r="A47" s="16" t="str">
        <f t="shared" si="7"/>
        <v/>
      </c>
      <c r="B47" s="17"/>
      <c r="C47" s="18" t="str">
        <f t="shared" si="8"/>
        <v/>
      </c>
      <c r="D47" s="19"/>
      <c r="E47" s="19"/>
      <c r="F47" s="19"/>
      <c r="G47" s="19"/>
      <c r="H47" s="19"/>
      <c r="I47" s="19"/>
      <c r="J47" s="20"/>
      <c r="K47" s="21"/>
      <c r="L47" s="22"/>
      <c r="M47" s="22"/>
      <c r="N47" s="20"/>
      <c r="O47" s="21"/>
      <c r="P47" s="23" t="str">
        <f t="shared" si="9"/>
        <v/>
      </c>
      <c r="Q47" s="19"/>
      <c r="R47" s="17"/>
      <c r="S47" s="16" t="str">
        <f t="shared" si="10"/>
        <v/>
      </c>
      <c r="T47" s="23" t="str">
        <f t="shared" si="11"/>
        <v/>
      </c>
      <c r="U47" s="23" t="str">
        <f t="shared" si="12"/>
        <v/>
      </c>
      <c r="V47" s="18" t="str">
        <f t="shared" si="13"/>
        <v/>
      </c>
      <c r="W47" s="19"/>
    </row>
    <row r="48" spans="1:23" x14ac:dyDescent="0.25">
      <c r="A48" s="16" t="str">
        <f t="shared" si="7"/>
        <v/>
      </c>
      <c r="B48" s="17"/>
      <c r="C48" s="18" t="str">
        <f t="shared" si="8"/>
        <v/>
      </c>
      <c r="D48" s="19"/>
      <c r="E48" s="19"/>
      <c r="F48" s="19"/>
      <c r="G48" s="19"/>
      <c r="H48" s="19"/>
      <c r="I48" s="19"/>
      <c r="J48" s="20"/>
      <c r="K48" s="21"/>
      <c r="L48" s="22"/>
      <c r="M48" s="22"/>
      <c r="N48" s="20"/>
      <c r="O48" s="21"/>
      <c r="P48" s="23" t="str">
        <f t="shared" si="9"/>
        <v/>
      </c>
      <c r="Q48" s="19"/>
      <c r="R48" s="17"/>
      <c r="S48" s="16" t="str">
        <f t="shared" si="10"/>
        <v/>
      </c>
      <c r="T48" s="23" t="str">
        <f t="shared" si="11"/>
        <v/>
      </c>
      <c r="U48" s="23" t="str">
        <f t="shared" si="12"/>
        <v/>
      </c>
      <c r="V48" s="18" t="str">
        <f t="shared" si="13"/>
        <v/>
      </c>
      <c r="W48" s="19"/>
    </row>
    <row r="49" spans="1:23" x14ac:dyDescent="0.25">
      <c r="A49" s="16" t="str">
        <f t="shared" si="7"/>
        <v/>
      </c>
      <c r="B49" s="17"/>
      <c r="C49" s="18" t="str">
        <f t="shared" si="8"/>
        <v/>
      </c>
      <c r="D49" s="19"/>
      <c r="E49" s="19"/>
      <c r="F49" s="19"/>
      <c r="G49" s="19"/>
      <c r="H49" s="19"/>
      <c r="I49" s="19"/>
      <c r="J49" s="20"/>
      <c r="K49" s="21"/>
      <c r="L49" s="22"/>
      <c r="M49" s="22"/>
      <c r="N49" s="20"/>
      <c r="O49" s="21"/>
      <c r="P49" s="23" t="str">
        <f t="shared" si="9"/>
        <v/>
      </c>
      <c r="Q49" s="19"/>
      <c r="R49" s="17"/>
      <c r="S49" s="16" t="str">
        <f t="shared" si="10"/>
        <v/>
      </c>
      <c r="T49" s="23" t="str">
        <f t="shared" si="11"/>
        <v/>
      </c>
      <c r="U49" s="23" t="str">
        <f t="shared" si="12"/>
        <v/>
      </c>
      <c r="V49" s="18" t="str">
        <f t="shared" si="13"/>
        <v/>
      </c>
      <c r="W49" s="19"/>
    </row>
    <row r="50" spans="1:23" x14ac:dyDescent="0.25">
      <c r="A50" s="16" t="str">
        <f t="shared" si="7"/>
        <v/>
      </c>
      <c r="B50" s="17"/>
      <c r="C50" s="18" t="str">
        <f t="shared" si="8"/>
        <v/>
      </c>
      <c r="D50" s="19"/>
      <c r="E50" s="19"/>
      <c r="F50" s="19"/>
      <c r="G50" s="19"/>
      <c r="H50" s="19"/>
      <c r="I50" s="19"/>
      <c r="J50" s="20"/>
      <c r="K50" s="21"/>
      <c r="L50" s="22"/>
      <c r="M50" s="22"/>
      <c r="N50" s="20"/>
      <c r="O50" s="21"/>
      <c r="P50" s="23" t="str">
        <f t="shared" si="9"/>
        <v/>
      </c>
      <c r="Q50" s="19"/>
      <c r="R50" s="17"/>
      <c r="S50" s="16" t="str">
        <f t="shared" si="10"/>
        <v/>
      </c>
      <c r="T50" s="23" t="str">
        <f t="shared" si="11"/>
        <v/>
      </c>
      <c r="U50" s="23" t="str">
        <f t="shared" si="12"/>
        <v/>
      </c>
      <c r="V50" s="18" t="str">
        <f t="shared" si="13"/>
        <v/>
      </c>
      <c r="W50" s="19"/>
    </row>
    <row r="51" spans="1:23" x14ac:dyDescent="0.25">
      <c r="A51" s="16" t="str">
        <f t="shared" si="7"/>
        <v/>
      </c>
      <c r="B51" s="17"/>
      <c r="C51" s="18" t="str">
        <f t="shared" si="8"/>
        <v/>
      </c>
      <c r="D51" s="19"/>
      <c r="E51" s="19"/>
      <c r="F51" s="19"/>
      <c r="G51" s="19"/>
      <c r="H51" s="19"/>
      <c r="I51" s="19"/>
      <c r="J51" s="20"/>
      <c r="K51" s="21"/>
      <c r="L51" s="22"/>
      <c r="M51" s="22"/>
      <c r="N51" s="20"/>
      <c r="O51" s="21"/>
      <c r="P51" s="23" t="str">
        <f t="shared" si="9"/>
        <v/>
      </c>
      <c r="Q51" s="19"/>
      <c r="R51" s="17"/>
      <c r="S51" s="16" t="str">
        <f t="shared" si="10"/>
        <v/>
      </c>
      <c r="T51" s="23" t="str">
        <f t="shared" si="11"/>
        <v/>
      </c>
      <c r="U51" s="23" t="str">
        <f t="shared" si="12"/>
        <v/>
      </c>
      <c r="V51" s="18" t="str">
        <f t="shared" si="13"/>
        <v/>
      </c>
      <c r="W51" s="19"/>
    </row>
    <row r="52" spans="1:23" x14ac:dyDescent="0.25">
      <c r="A52" s="16" t="str">
        <f t="shared" si="7"/>
        <v/>
      </c>
      <c r="B52" s="17"/>
      <c r="C52" s="18" t="str">
        <f t="shared" si="8"/>
        <v/>
      </c>
      <c r="D52" s="19"/>
      <c r="E52" s="19"/>
      <c r="F52" s="19"/>
      <c r="G52" s="19"/>
      <c r="H52" s="19"/>
      <c r="I52" s="19"/>
      <c r="J52" s="20"/>
      <c r="K52" s="21"/>
      <c r="L52" s="22"/>
      <c r="M52" s="22"/>
      <c r="N52" s="20"/>
      <c r="O52" s="21"/>
      <c r="P52" s="23" t="str">
        <f t="shared" si="9"/>
        <v/>
      </c>
      <c r="Q52" s="19"/>
      <c r="R52" s="17"/>
      <c r="S52" s="16" t="str">
        <f t="shared" si="10"/>
        <v/>
      </c>
      <c r="T52" s="23" t="str">
        <f t="shared" si="11"/>
        <v/>
      </c>
      <c r="U52" s="23" t="str">
        <f t="shared" si="12"/>
        <v/>
      </c>
      <c r="V52" s="18" t="str">
        <f t="shared" si="13"/>
        <v/>
      </c>
      <c r="W52" s="19"/>
    </row>
    <row r="53" spans="1:23" x14ac:dyDescent="0.25">
      <c r="A53" s="16" t="str">
        <f t="shared" si="7"/>
        <v/>
      </c>
      <c r="B53" s="17"/>
      <c r="C53" s="18" t="str">
        <f t="shared" si="8"/>
        <v/>
      </c>
      <c r="D53" s="19"/>
      <c r="E53" s="19"/>
      <c r="F53" s="19"/>
      <c r="G53" s="19"/>
      <c r="H53" s="19"/>
      <c r="I53" s="19"/>
      <c r="J53" s="20"/>
      <c r="K53" s="21"/>
      <c r="L53" s="22"/>
      <c r="M53" s="22"/>
      <c r="N53" s="20"/>
      <c r="O53" s="21"/>
      <c r="P53" s="23" t="str">
        <f t="shared" si="9"/>
        <v/>
      </c>
      <c r="Q53" s="19"/>
      <c r="R53" s="17"/>
      <c r="S53" s="16" t="str">
        <f t="shared" si="10"/>
        <v/>
      </c>
      <c r="T53" s="23" t="str">
        <f t="shared" si="11"/>
        <v/>
      </c>
      <c r="U53" s="23" t="str">
        <f t="shared" si="12"/>
        <v/>
      </c>
      <c r="V53" s="18" t="str">
        <f t="shared" si="13"/>
        <v/>
      </c>
      <c r="W53" s="19"/>
    </row>
    <row r="54" spans="1:23" x14ac:dyDescent="0.25">
      <c r="A54" s="16" t="str">
        <f t="shared" si="7"/>
        <v/>
      </c>
      <c r="B54" s="17"/>
      <c r="C54" s="18" t="str">
        <f t="shared" si="8"/>
        <v/>
      </c>
      <c r="D54" s="19"/>
      <c r="E54" s="19"/>
      <c r="F54" s="19"/>
      <c r="G54" s="19"/>
      <c r="H54" s="19"/>
      <c r="I54" s="19"/>
      <c r="J54" s="20"/>
      <c r="K54" s="21"/>
      <c r="L54" s="22"/>
      <c r="M54" s="22"/>
      <c r="N54" s="20"/>
      <c r="O54" s="21"/>
      <c r="P54" s="23" t="str">
        <f t="shared" si="9"/>
        <v/>
      </c>
      <c r="Q54" s="19"/>
      <c r="R54" s="17"/>
      <c r="S54" s="16" t="str">
        <f t="shared" si="10"/>
        <v/>
      </c>
      <c r="T54" s="23" t="str">
        <f t="shared" si="11"/>
        <v/>
      </c>
      <c r="U54" s="23" t="str">
        <f t="shared" si="12"/>
        <v/>
      </c>
      <c r="V54" s="18" t="str">
        <f t="shared" si="13"/>
        <v/>
      </c>
      <c r="W54" s="19"/>
    </row>
    <row r="55" spans="1:23" x14ac:dyDescent="0.25">
      <c r="A55" s="16" t="str">
        <f t="shared" si="7"/>
        <v/>
      </c>
      <c r="B55" s="17"/>
      <c r="C55" s="18" t="str">
        <f t="shared" si="8"/>
        <v/>
      </c>
      <c r="D55" s="19"/>
      <c r="E55" s="19"/>
      <c r="F55" s="19"/>
      <c r="G55" s="19"/>
      <c r="H55" s="19"/>
      <c r="I55" s="19"/>
      <c r="J55" s="20"/>
      <c r="K55" s="21"/>
      <c r="L55" s="22"/>
      <c r="M55" s="22"/>
      <c r="N55" s="20"/>
      <c r="O55" s="21"/>
      <c r="P55" s="23" t="str">
        <f t="shared" si="9"/>
        <v/>
      </c>
      <c r="Q55" s="19"/>
      <c r="R55" s="17"/>
      <c r="S55" s="16" t="str">
        <f t="shared" si="10"/>
        <v/>
      </c>
      <c r="T55" s="23" t="str">
        <f t="shared" si="11"/>
        <v/>
      </c>
      <c r="U55" s="23" t="str">
        <f t="shared" si="12"/>
        <v/>
      </c>
      <c r="V55" s="18" t="str">
        <f t="shared" si="13"/>
        <v/>
      </c>
      <c r="W55" s="19"/>
    </row>
    <row r="56" spans="1:23" x14ac:dyDescent="0.25">
      <c r="A56" s="16" t="str">
        <f t="shared" si="7"/>
        <v/>
      </c>
      <c r="B56" s="17"/>
      <c r="C56" s="18" t="str">
        <f t="shared" si="8"/>
        <v/>
      </c>
      <c r="D56" s="19"/>
      <c r="E56" s="19"/>
      <c r="F56" s="19"/>
      <c r="G56" s="19"/>
      <c r="H56" s="19"/>
      <c r="I56" s="19"/>
      <c r="J56" s="20"/>
      <c r="K56" s="21"/>
      <c r="L56" s="22"/>
      <c r="M56" s="22"/>
      <c r="N56" s="20"/>
      <c r="O56" s="21"/>
      <c r="P56" s="23" t="str">
        <f t="shared" si="9"/>
        <v/>
      </c>
      <c r="Q56" s="19"/>
      <c r="R56" s="17"/>
      <c r="S56" s="16" t="str">
        <f t="shared" si="10"/>
        <v/>
      </c>
      <c r="T56" s="23" t="str">
        <f t="shared" si="11"/>
        <v/>
      </c>
      <c r="U56" s="23" t="str">
        <f t="shared" si="12"/>
        <v/>
      </c>
      <c r="V56" s="18" t="str">
        <f t="shared" si="13"/>
        <v/>
      </c>
      <c r="W56" s="19"/>
    </row>
    <row r="57" spans="1:23" x14ac:dyDescent="0.25">
      <c r="A57" s="16" t="str">
        <f t="shared" si="7"/>
        <v/>
      </c>
      <c r="B57" s="17"/>
      <c r="C57" s="18" t="str">
        <f t="shared" si="8"/>
        <v/>
      </c>
      <c r="D57" s="19"/>
      <c r="E57" s="19"/>
      <c r="F57" s="19"/>
      <c r="G57" s="19"/>
      <c r="H57" s="19"/>
      <c r="I57" s="19"/>
      <c r="J57" s="20"/>
      <c r="K57" s="21"/>
      <c r="L57" s="22"/>
      <c r="M57" s="22"/>
      <c r="N57" s="20"/>
      <c r="O57" s="21"/>
      <c r="P57" s="23" t="str">
        <f t="shared" si="9"/>
        <v/>
      </c>
      <c r="Q57" s="19"/>
      <c r="R57" s="17"/>
      <c r="S57" s="16" t="str">
        <f t="shared" si="10"/>
        <v/>
      </c>
      <c r="T57" s="23" t="str">
        <f t="shared" si="11"/>
        <v/>
      </c>
      <c r="U57" s="23" t="str">
        <f t="shared" si="12"/>
        <v/>
      </c>
      <c r="V57" s="18" t="str">
        <f t="shared" si="13"/>
        <v/>
      </c>
      <c r="W57" s="19"/>
    </row>
    <row r="58" spans="1:23" x14ac:dyDescent="0.25">
      <c r="A58" s="16" t="str">
        <f t="shared" si="7"/>
        <v/>
      </c>
      <c r="B58" s="17"/>
      <c r="C58" s="18" t="str">
        <f t="shared" si="8"/>
        <v/>
      </c>
      <c r="D58" s="19"/>
      <c r="E58" s="19"/>
      <c r="F58" s="19"/>
      <c r="G58" s="19"/>
      <c r="H58" s="19"/>
      <c r="I58" s="19"/>
      <c r="J58" s="20"/>
      <c r="K58" s="21"/>
      <c r="L58" s="22"/>
      <c r="M58" s="22"/>
      <c r="N58" s="20"/>
      <c r="O58" s="21"/>
      <c r="P58" s="23" t="str">
        <f t="shared" si="9"/>
        <v/>
      </c>
      <c r="Q58" s="19"/>
      <c r="R58" s="17"/>
      <c r="S58" s="16" t="str">
        <f t="shared" si="10"/>
        <v/>
      </c>
      <c r="T58" s="23" t="str">
        <f t="shared" si="11"/>
        <v/>
      </c>
      <c r="U58" s="23" t="str">
        <f t="shared" si="12"/>
        <v/>
      </c>
      <c r="V58" s="18" t="str">
        <f t="shared" si="13"/>
        <v/>
      </c>
      <c r="W58" s="19"/>
    </row>
    <row r="59" spans="1:23" x14ac:dyDescent="0.25">
      <c r="A59" s="16" t="str">
        <f t="shared" si="7"/>
        <v/>
      </c>
      <c r="B59" s="17"/>
      <c r="C59" s="18" t="str">
        <f t="shared" si="8"/>
        <v/>
      </c>
      <c r="D59" s="19"/>
      <c r="E59" s="19"/>
      <c r="F59" s="19"/>
      <c r="G59" s="19"/>
      <c r="H59" s="19"/>
      <c r="I59" s="19"/>
      <c r="J59" s="20"/>
      <c r="K59" s="21"/>
      <c r="L59" s="22"/>
      <c r="M59" s="22"/>
      <c r="N59" s="20"/>
      <c r="O59" s="21"/>
      <c r="P59" s="23" t="str">
        <f t="shared" si="9"/>
        <v/>
      </c>
      <c r="Q59" s="19"/>
      <c r="R59" s="17"/>
      <c r="S59" s="16" t="str">
        <f t="shared" si="10"/>
        <v/>
      </c>
      <c r="T59" s="23" t="str">
        <f t="shared" si="11"/>
        <v/>
      </c>
      <c r="U59" s="23" t="str">
        <f t="shared" si="12"/>
        <v/>
      </c>
      <c r="V59" s="18" t="str">
        <f t="shared" si="13"/>
        <v/>
      </c>
      <c r="W59" s="19"/>
    </row>
    <row r="60" spans="1:23" x14ac:dyDescent="0.25">
      <c r="A60" s="16" t="str">
        <f t="shared" si="7"/>
        <v/>
      </c>
      <c r="B60" s="17"/>
      <c r="C60" s="18" t="str">
        <f t="shared" si="8"/>
        <v/>
      </c>
      <c r="D60" s="19"/>
      <c r="E60" s="19"/>
      <c r="F60" s="19"/>
      <c r="G60" s="19"/>
      <c r="H60" s="19"/>
      <c r="I60" s="19"/>
      <c r="J60" s="20"/>
      <c r="K60" s="21"/>
      <c r="L60" s="22"/>
      <c r="M60" s="22"/>
      <c r="N60" s="20"/>
      <c r="O60" s="21"/>
      <c r="P60" s="23" t="str">
        <f t="shared" si="9"/>
        <v/>
      </c>
      <c r="Q60" s="19"/>
      <c r="R60" s="17"/>
      <c r="S60" s="16" t="str">
        <f t="shared" si="10"/>
        <v/>
      </c>
      <c r="T60" s="23" t="str">
        <f t="shared" si="11"/>
        <v/>
      </c>
      <c r="U60" s="23" t="str">
        <f t="shared" si="12"/>
        <v/>
      </c>
      <c r="V60" s="18" t="str">
        <f t="shared" si="13"/>
        <v/>
      </c>
      <c r="W60" s="19"/>
    </row>
    <row r="61" spans="1:23" x14ac:dyDescent="0.25">
      <c r="A61" s="16" t="str">
        <f t="shared" si="7"/>
        <v/>
      </c>
      <c r="B61" s="17"/>
      <c r="C61" s="18" t="str">
        <f t="shared" si="8"/>
        <v/>
      </c>
      <c r="D61" s="19"/>
      <c r="E61" s="19"/>
      <c r="F61" s="19"/>
      <c r="G61" s="19"/>
      <c r="H61" s="19"/>
      <c r="I61" s="19"/>
      <c r="J61" s="20"/>
      <c r="K61" s="21"/>
      <c r="L61" s="22"/>
      <c r="M61" s="22"/>
      <c r="N61" s="20"/>
      <c r="O61" s="21"/>
      <c r="P61" s="23" t="str">
        <f t="shared" si="9"/>
        <v/>
      </c>
      <c r="Q61" s="19"/>
      <c r="R61" s="17"/>
      <c r="S61" s="16" t="str">
        <f t="shared" si="10"/>
        <v/>
      </c>
      <c r="T61" s="23" t="str">
        <f t="shared" si="11"/>
        <v/>
      </c>
      <c r="U61" s="23" t="str">
        <f t="shared" si="12"/>
        <v/>
      </c>
      <c r="V61" s="18" t="str">
        <f t="shared" si="13"/>
        <v/>
      </c>
      <c r="W61" s="19"/>
    </row>
    <row r="62" spans="1:23" x14ac:dyDescent="0.25">
      <c r="A62" s="16" t="str">
        <f t="shared" si="7"/>
        <v/>
      </c>
      <c r="B62" s="17"/>
      <c r="C62" s="18" t="str">
        <f t="shared" si="8"/>
        <v/>
      </c>
      <c r="D62" s="19"/>
      <c r="E62" s="19"/>
      <c r="F62" s="19"/>
      <c r="G62" s="19"/>
      <c r="H62" s="19"/>
      <c r="I62" s="19"/>
      <c r="J62" s="20"/>
      <c r="K62" s="21"/>
      <c r="L62" s="22"/>
      <c r="M62" s="22"/>
      <c r="N62" s="20"/>
      <c r="O62" s="21"/>
      <c r="P62" s="23" t="str">
        <f t="shared" si="9"/>
        <v/>
      </c>
      <c r="Q62" s="19"/>
      <c r="R62" s="17"/>
      <c r="S62" s="16" t="str">
        <f t="shared" si="10"/>
        <v/>
      </c>
      <c r="T62" s="23" t="str">
        <f t="shared" si="11"/>
        <v/>
      </c>
      <c r="U62" s="23" t="str">
        <f t="shared" si="12"/>
        <v/>
      </c>
      <c r="V62" s="18" t="str">
        <f t="shared" si="13"/>
        <v/>
      </c>
      <c r="W62" s="19"/>
    </row>
    <row r="63" spans="1:23" x14ac:dyDescent="0.25">
      <c r="A63" s="16" t="str">
        <f t="shared" si="7"/>
        <v/>
      </c>
      <c r="B63" s="17"/>
      <c r="C63" s="18" t="str">
        <f t="shared" si="8"/>
        <v/>
      </c>
      <c r="D63" s="19"/>
      <c r="E63" s="19"/>
      <c r="F63" s="19"/>
      <c r="G63" s="19"/>
      <c r="H63" s="19"/>
      <c r="I63" s="19"/>
      <c r="J63" s="20"/>
      <c r="K63" s="21"/>
      <c r="L63" s="22"/>
      <c r="M63" s="22"/>
      <c r="N63" s="20"/>
      <c r="O63" s="21"/>
      <c r="P63" s="23" t="str">
        <f t="shared" si="9"/>
        <v/>
      </c>
      <c r="Q63" s="19"/>
      <c r="R63" s="17"/>
      <c r="S63" s="16" t="str">
        <f t="shared" si="10"/>
        <v/>
      </c>
      <c r="T63" s="23" t="str">
        <f t="shared" si="11"/>
        <v/>
      </c>
      <c r="U63" s="23" t="str">
        <f t="shared" si="12"/>
        <v/>
      </c>
      <c r="V63" s="18" t="str">
        <f t="shared" si="13"/>
        <v/>
      </c>
      <c r="W63" s="19"/>
    </row>
    <row r="64" spans="1:23" x14ac:dyDescent="0.25">
      <c r="A64" s="16" t="str">
        <f t="shared" si="7"/>
        <v/>
      </c>
      <c r="B64" s="17"/>
      <c r="C64" s="18" t="str">
        <f t="shared" si="8"/>
        <v/>
      </c>
      <c r="D64" s="19"/>
      <c r="E64" s="19"/>
      <c r="F64" s="19"/>
      <c r="G64" s="19"/>
      <c r="H64" s="19"/>
      <c r="I64" s="19"/>
      <c r="J64" s="20"/>
      <c r="K64" s="21"/>
      <c r="L64" s="22"/>
      <c r="M64" s="22"/>
      <c r="N64" s="20"/>
      <c r="O64" s="21"/>
      <c r="P64" s="23" t="str">
        <f t="shared" si="9"/>
        <v/>
      </c>
      <c r="Q64" s="19"/>
      <c r="R64" s="17"/>
      <c r="S64" s="16" t="str">
        <f t="shared" si="10"/>
        <v/>
      </c>
      <c r="T64" s="23" t="str">
        <f t="shared" si="11"/>
        <v/>
      </c>
      <c r="U64" s="23" t="str">
        <f t="shared" si="12"/>
        <v/>
      </c>
      <c r="V64" s="18" t="str">
        <f t="shared" si="13"/>
        <v/>
      </c>
      <c r="W64" s="19"/>
    </row>
    <row r="65" spans="1:23" x14ac:dyDescent="0.25">
      <c r="A65" s="16" t="str">
        <f t="shared" si="7"/>
        <v/>
      </c>
      <c r="B65" s="17"/>
      <c r="C65" s="18" t="str">
        <f t="shared" si="8"/>
        <v/>
      </c>
      <c r="D65" s="19"/>
      <c r="E65" s="19"/>
      <c r="F65" s="19"/>
      <c r="G65" s="19"/>
      <c r="H65" s="19"/>
      <c r="I65" s="19"/>
      <c r="J65" s="20"/>
      <c r="K65" s="21"/>
      <c r="L65" s="22"/>
      <c r="M65" s="22"/>
      <c r="N65" s="20"/>
      <c r="O65" s="21"/>
      <c r="P65" s="23" t="str">
        <f t="shared" si="9"/>
        <v/>
      </c>
      <c r="Q65" s="19"/>
      <c r="R65" s="17"/>
      <c r="S65" s="16" t="str">
        <f t="shared" si="10"/>
        <v/>
      </c>
      <c r="T65" s="23" t="str">
        <f t="shared" si="11"/>
        <v/>
      </c>
      <c r="U65" s="23" t="str">
        <f t="shared" si="12"/>
        <v/>
      </c>
      <c r="V65" s="18" t="str">
        <f t="shared" si="13"/>
        <v/>
      </c>
      <c r="W65" s="19"/>
    </row>
    <row r="66" spans="1:23" x14ac:dyDescent="0.25">
      <c r="A66" s="16" t="str">
        <f t="shared" si="7"/>
        <v/>
      </c>
      <c r="B66" s="17"/>
      <c r="C66" s="18" t="str">
        <f t="shared" si="8"/>
        <v/>
      </c>
      <c r="D66" s="19"/>
      <c r="E66" s="19"/>
      <c r="F66" s="19"/>
      <c r="G66" s="19"/>
      <c r="H66" s="19"/>
      <c r="I66" s="19"/>
      <c r="J66" s="20"/>
      <c r="K66" s="21"/>
      <c r="L66" s="22"/>
      <c r="M66" s="22"/>
      <c r="N66" s="20"/>
      <c r="O66" s="21"/>
      <c r="P66" s="23" t="str">
        <f t="shared" si="9"/>
        <v/>
      </c>
      <c r="Q66" s="19"/>
      <c r="R66" s="17"/>
      <c r="S66" s="16" t="str">
        <f t="shared" si="10"/>
        <v/>
      </c>
      <c r="T66" s="23" t="str">
        <f t="shared" si="11"/>
        <v/>
      </c>
      <c r="U66" s="23" t="str">
        <f t="shared" si="12"/>
        <v/>
      </c>
      <c r="V66" s="18" t="str">
        <f t="shared" si="13"/>
        <v/>
      </c>
      <c r="W66" s="19"/>
    </row>
    <row r="67" spans="1:23" x14ac:dyDescent="0.25">
      <c r="A67" s="16" t="str">
        <f t="shared" si="7"/>
        <v/>
      </c>
      <c r="B67" s="17"/>
      <c r="C67" s="18" t="str">
        <f t="shared" si="8"/>
        <v/>
      </c>
      <c r="D67" s="19"/>
      <c r="E67" s="19"/>
      <c r="F67" s="19"/>
      <c r="G67" s="19"/>
      <c r="H67" s="19"/>
      <c r="I67" s="19"/>
      <c r="J67" s="20"/>
      <c r="K67" s="21"/>
      <c r="L67" s="22"/>
      <c r="M67" s="22"/>
      <c r="N67" s="20"/>
      <c r="O67" s="21"/>
      <c r="P67" s="23" t="str">
        <f t="shared" si="9"/>
        <v/>
      </c>
      <c r="Q67" s="19"/>
      <c r="R67" s="17"/>
      <c r="S67" s="16" t="str">
        <f t="shared" si="10"/>
        <v/>
      </c>
      <c r="T67" s="23" t="str">
        <f t="shared" si="11"/>
        <v/>
      </c>
      <c r="U67" s="23" t="str">
        <f t="shared" si="12"/>
        <v/>
      </c>
      <c r="V67" s="18" t="str">
        <f t="shared" si="13"/>
        <v/>
      </c>
      <c r="W67" s="19"/>
    </row>
    <row r="68" spans="1:23" x14ac:dyDescent="0.25">
      <c r="A68" s="16" t="str">
        <f t="shared" si="7"/>
        <v/>
      </c>
      <c r="B68" s="17"/>
      <c r="C68" s="18" t="str">
        <f t="shared" si="8"/>
        <v/>
      </c>
      <c r="D68" s="19"/>
      <c r="E68" s="19"/>
      <c r="F68" s="19"/>
      <c r="G68" s="19"/>
      <c r="H68" s="19"/>
      <c r="I68" s="19"/>
      <c r="J68" s="20"/>
      <c r="K68" s="21"/>
      <c r="L68" s="22"/>
      <c r="M68" s="22"/>
      <c r="N68" s="20"/>
      <c r="O68" s="21"/>
      <c r="P68" s="23" t="str">
        <f t="shared" si="9"/>
        <v/>
      </c>
      <c r="Q68" s="19"/>
      <c r="R68" s="17"/>
      <c r="S68" s="16" t="str">
        <f t="shared" si="10"/>
        <v/>
      </c>
      <c r="T68" s="23" t="str">
        <f t="shared" si="11"/>
        <v/>
      </c>
      <c r="U68" s="23" t="str">
        <f t="shared" si="12"/>
        <v/>
      </c>
      <c r="V68" s="18" t="str">
        <f t="shared" si="13"/>
        <v/>
      </c>
      <c r="W68" s="19"/>
    </row>
    <row r="69" spans="1:23" x14ac:dyDescent="0.25">
      <c r="A69" s="16" t="str">
        <f t="shared" si="7"/>
        <v/>
      </c>
      <c r="B69" s="17"/>
      <c r="C69" s="18" t="str">
        <f t="shared" si="8"/>
        <v/>
      </c>
      <c r="D69" s="19"/>
      <c r="E69" s="19"/>
      <c r="F69" s="19"/>
      <c r="G69" s="19"/>
      <c r="H69" s="19"/>
      <c r="I69" s="19"/>
      <c r="J69" s="20"/>
      <c r="K69" s="21"/>
      <c r="L69" s="22"/>
      <c r="M69" s="22"/>
      <c r="N69" s="20"/>
      <c r="O69" s="21"/>
      <c r="P69" s="23" t="str">
        <f t="shared" si="9"/>
        <v/>
      </c>
      <c r="Q69" s="19"/>
      <c r="R69" s="17"/>
      <c r="S69" s="16" t="str">
        <f t="shared" si="10"/>
        <v/>
      </c>
      <c r="T69" s="23" t="str">
        <f t="shared" si="11"/>
        <v/>
      </c>
      <c r="U69" s="23" t="str">
        <f t="shared" si="12"/>
        <v/>
      </c>
      <c r="V69" s="18" t="str">
        <f t="shared" si="13"/>
        <v/>
      </c>
      <c r="W69" s="19"/>
    </row>
    <row r="70" spans="1:23" x14ac:dyDescent="0.25">
      <c r="A70" s="16" t="str">
        <f t="shared" si="7"/>
        <v/>
      </c>
      <c r="B70" s="17"/>
      <c r="C70" s="18" t="str">
        <f t="shared" si="8"/>
        <v/>
      </c>
      <c r="D70" s="19"/>
      <c r="E70" s="19"/>
      <c r="F70" s="19"/>
      <c r="G70" s="19"/>
      <c r="H70" s="19"/>
      <c r="I70" s="19"/>
      <c r="J70" s="20"/>
      <c r="K70" s="21"/>
      <c r="L70" s="22"/>
      <c r="M70" s="22"/>
      <c r="N70" s="20"/>
      <c r="O70" s="21"/>
      <c r="P70" s="23" t="str">
        <f t="shared" si="9"/>
        <v/>
      </c>
      <c r="Q70" s="19"/>
      <c r="R70" s="17"/>
      <c r="S70" s="16" t="str">
        <f t="shared" si="10"/>
        <v/>
      </c>
      <c r="T70" s="23" t="str">
        <f t="shared" si="11"/>
        <v/>
      </c>
      <c r="U70" s="23" t="str">
        <f t="shared" si="12"/>
        <v/>
      </c>
      <c r="V70" s="18" t="str">
        <f t="shared" si="13"/>
        <v/>
      </c>
      <c r="W70" s="19"/>
    </row>
    <row r="71" spans="1:23" x14ac:dyDescent="0.25">
      <c r="A71" s="16" t="str">
        <f t="shared" ref="A71:A102" si="14">IF($B71="","",ROW()-6)</f>
        <v/>
      </c>
      <c r="B71" s="17"/>
      <c r="C71" s="18" t="str">
        <f t="shared" ref="C71:C102" si="15">IF($B71="","",WEEKNUM($B71,2))</f>
        <v/>
      </c>
      <c r="D71" s="19"/>
      <c r="E71" s="19"/>
      <c r="F71" s="19"/>
      <c r="G71" s="19"/>
      <c r="H71" s="19"/>
      <c r="I71" s="19"/>
      <c r="J71" s="20"/>
      <c r="K71" s="21"/>
      <c r="L71" s="22"/>
      <c r="M71" s="22"/>
      <c r="N71" s="20"/>
      <c r="O71" s="21"/>
      <c r="P71" s="23" t="str">
        <f t="shared" ref="P71:P102" si="16">IF($B71="","",IF($O71&lt;&gt;"",$O71,IF(AND($L71&lt;&gt;"",$M71&lt;&gt;""),MAX(0,($M71-$L71)*24-$N71/60),"")))</f>
        <v/>
      </c>
      <c r="Q71" s="19"/>
      <c r="R71" s="17"/>
      <c r="S71" s="16" t="str">
        <f t="shared" ref="S71:S102" si="17">IF($Q71&lt;&gt;"Hecho","",IF($R71="","",IF($B71&lt;=$R71,"Sí","No")))</f>
        <v/>
      </c>
      <c r="T71" s="23" t="str">
        <f t="shared" ref="T71:T102" si="18">IF(OR($P71="", $P71=0, $K71=""),"", $K71/$P71)</f>
        <v/>
      </c>
      <c r="U71" s="23" t="str">
        <f t="shared" ref="U71:U102" si="19">IF(OR($P71="", $P71=0, $J71=""),"", $J71/$P71)</f>
        <v/>
      </c>
      <c r="V71" s="18" t="str">
        <f t="shared" ref="V71:V102" si="20">IF(OR($H71="", $P71=""),"",IF(OR($H71="Profundo",$H71="Ejecución",$H71="Soporte"),1,0))</f>
        <v/>
      </c>
      <c r="W71" s="19"/>
    </row>
    <row r="72" spans="1:23" x14ac:dyDescent="0.25">
      <c r="A72" s="16" t="str">
        <f t="shared" si="14"/>
        <v/>
      </c>
      <c r="B72" s="17"/>
      <c r="C72" s="18" t="str">
        <f t="shared" si="15"/>
        <v/>
      </c>
      <c r="D72" s="19"/>
      <c r="E72" s="19"/>
      <c r="F72" s="19"/>
      <c r="G72" s="19"/>
      <c r="H72" s="19"/>
      <c r="I72" s="19"/>
      <c r="J72" s="20"/>
      <c r="K72" s="21"/>
      <c r="L72" s="22"/>
      <c r="M72" s="22"/>
      <c r="N72" s="20"/>
      <c r="O72" s="21"/>
      <c r="P72" s="23" t="str">
        <f t="shared" si="16"/>
        <v/>
      </c>
      <c r="Q72" s="19"/>
      <c r="R72" s="17"/>
      <c r="S72" s="16" t="str">
        <f t="shared" si="17"/>
        <v/>
      </c>
      <c r="T72" s="23" t="str">
        <f t="shared" si="18"/>
        <v/>
      </c>
      <c r="U72" s="23" t="str">
        <f t="shared" si="19"/>
        <v/>
      </c>
      <c r="V72" s="18" t="str">
        <f t="shared" si="20"/>
        <v/>
      </c>
      <c r="W72" s="19"/>
    </row>
    <row r="73" spans="1:23" x14ac:dyDescent="0.25">
      <c r="A73" s="16" t="str">
        <f t="shared" si="14"/>
        <v/>
      </c>
      <c r="B73" s="17"/>
      <c r="C73" s="18" t="str">
        <f t="shared" si="15"/>
        <v/>
      </c>
      <c r="D73" s="19"/>
      <c r="E73" s="19"/>
      <c r="F73" s="19"/>
      <c r="G73" s="19"/>
      <c r="H73" s="19"/>
      <c r="I73" s="19"/>
      <c r="J73" s="20"/>
      <c r="K73" s="21"/>
      <c r="L73" s="22"/>
      <c r="M73" s="22"/>
      <c r="N73" s="20"/>
      <c r="O73" s="21"/>
      <c r="P73" s="23" t="str">
        <f t="shared" si="16"/>
        <v/>
      </c>
      <c r="Q73" s="19"/>
      <c r="R73" s="17"/>
      <c r="S73" s="16" t="str">
        <f t="shared" si="17"/>
        <v/>
      </c>
      <c r="T73" s="23" t="str">
        <f t="shared" si="18"/>
        <v/>
      </c>
      <c r="U73" s="23" t="str">
        <f t="shared" si="19"/>
        <v/>
      </c>
      <c r="V73" s="18" t="str">
        <f t="shared" si="20"/>
        <v/>
      </c>
      <c r="W73" s="19"/>
    </row>
    <row r="74" spans="1:23" x14ac:dyDescent="0.25">
      <c r="A74" s="16" t="str">
        <f t="shared" si="14"/>
        <v/>
      </c>
      <c r="B74" s="17"/>
      <c r="C74" s="18" t="str">
        <f t="shared" si="15"/>
        <v/>
      </c>
      <c r="D74" s="19"/>
      <c r="E74" s="19"/>
      <c r="F74" s="19"/>
      <c r="G74" s="19"/>
      <c r="H74" s="19"/>
      <c r="I74" s="19"/>
      <c r="J74" s="20"/>
      <c r="K74" s="21"/>
      <c r="L74" s="22"/>
      <c r="M74" s="22"/>
      <c r="N74" s="20"/>
      <c r="O74" s="21"/>
      <c r="P74" s="23" t="str">
        <f t="shared" si="16"/>
        <v/>
      </c>
      <c r="Q74" s="19"/>
      <c r="R74" s="17"/>
      <c r="S74" s="16" t="str">
        <f t="shared" si="17"/>
        <v/>
      </c>
      <c r="T74" s="23" t="str">
        <f t="shared" si="18"/>
        <v/>
      </c>
      <c r="U74" s="23" t="str">
        <f t="shared" si="19"/>
        <v/>
      </c>
      <c r="V74" s="18" t="str">
        <f t="shared" si="20"/>
        <v/>
      </c>
      <c r="W74" s="19"/>
    </row>
    <row r="75" spans="1:23" x14ac:dyDescent="0.25">
      <c r="A75" s="16" t="str">
        <f t="shared" si="14"/>
        <v/>
      </c>
      <c r="B75" s="17"/>
      <c r="C75" s="18" t="str">
        <f t="shared" si="15"/>
        <v/>
      </c>
      <c r="D75" s="19"/>
      <c r="E75" s="19"/>
      <c r="F75" s="19"/>
      <c r="G75" s="19"/>
      <c r="H75" s="19"/>
      <c r="I75" s="19"/>
      <c r="J75" s="20"/>
      <c r="K75" s="21"/>
      <c r="L75" s="22"/>
      <c r="M75" s="22"/>
      <c r="N75" s="20"/>
      <c r="O75" s="21"/>
      <c r="P75" s="23" t="str">
        <f t="shared" si="16"/>
        <v/>
      </c>
      <c r="Q75" s="19"/>
      <c r="R75" s="17"/>
      <c r="S75" s="16" t="str">
        <f t="shared" si="17"/>
        <v/>
      </c>
      <c r="T75" s="23" t="str">
        <f t="shared" si="18"/>
        <v/>
      </c>
      <c r="U75" s="23" t="str">
        <f t="shared" si="19"/>
        <v/>
      </c>
      <c r="V75" s="18" t="str">
        <f t="shared" si="20"/>
        <v/>
      </c>
      <c r="W75" s="19"/>
    </row>
    <row r="76" spans="1:23" x14ac:dyDescent="0.25">
      <c r="A76" s="16" t="str">
        <f t="shared" si="14"/>
        <v/>
      </c>
      <c r="B76" s="17"/>
      <c r="C76" s="18" t="str">
        <f t="shared" si="15"/>
        <v/>
      </c>
      <c r="D76" s="19"/>
      <c r="E76" s="19"/>
      <c r="F76" s="19"/>
      <c r="G76" s="19"/>
      <c r="H76" s="19"/>
      <c r="I76" s="19"/>
      <c r="J76" s="20"/>
      <c r="K76" s="21"/>
      <c r="L76" s="22"/>
      <c r="M76" s="22"/>
      <c r="N76" s="20"/>
      <c r="O76" s="21"/>
      <c r="P76" s="23" t="str">
        <f t="shared" si="16"/>
        <v/>
      </c>
      <c r="Q76" s="19"/>
      <c r="R76" s="17"/>
      <c r="S76" s="16" t="str">
        <f t="shared" si="17"/>
        <v/>
      </c>
      <c r="T76" s="23" t="str">
        <f t="shared" si="18"/>
        <v/>
      </c>
      <c r="U76" s="23" t="str">
        <f t="shared" si="19"/>
        <v/>
      </c>
      <c r="V76" s="18" t="str">
        <f t="shared" si="20"/>
        <v/>
      </c>
      <c r="W76" s="19"/>
    </row>
    <row r="77" spans="1:23" x14ac:dyDescent="0.25">
      <c r="A77" s="16" t="str">
        <f t="shared" si="14"/>
        <v/>
      </c>
      <c r="B77" s="17"/>
      <c r="C77" s="18" t="str">
        <f t="shared" si="15"/>
        <v/>
      </c>
      <c r="D77" s="19"/>
      <c r="E77" s="19"/>
      <c r="F77" s="19"/>
      <c r="G77" s="19"/>
      <c r="H77" s="19"/>
      <c r="I77" s="19"/>
      <c r="J77" s="20"/>
      <c r="K77" s="21"/>
      <c r="L77" s="22"/>
      <c r="M77" s="22"/>
      <c r="N77" s="20"/>
      <c r="O77" s="21"/>
      <c r="P77" s="23" t="str">
        <f t="shared" si="16"/>
        <v/>
      </c>
      <c r="Q77" s="19"/>
      <c r="R77" s="17"/>
      <c r="S77" s="16" t="str">
        <f t="shared" si="17"/>
        <v/>
      </c>
      <c r="T77" s="23" t="str">
        <f t="shared" si="18"/>
        <v/>
      </c>
      <c r="U77" s="23" t="str">
        <f t="shared" si="19"/>
        <v/>
      </c>
      <c r="V77" s="18" t="str">
        <f t="shared" si="20"/>
        <v/>
      </c>
      <c r="W77" s="19"/>
    </row>
    <row r="78" spans="1:23" x14ac:dyDescent="0.25">
      <c r="A78" s="16" t="str">
        <f t="shared" si="14"/>
        <v/>
      </c>
      <c r="B78" s="17"/>
      <c r="C78" s="18" t="str">
        <f t="shared" si="15"/>
        <v/>
      </c>
      <c r="D78" s="19"/>
      <c r="E78" s="19"/>
      <c r="F78" s="19"/>
      <c r="G78" s="19"/>
      <c r="H78" s="19"/>
      <c r="I78" s="19"/>
      <c r="J78" s="20"/>
      <c r="K78" s="21"/>
      <c r="L78" s="22"/>
      <c r="M78" s="22"/>
      <c r="N78" s="20"/>
      <c r="O78" s="21"/>
      <c r="P78" s="23" t="str">
        <f t="shared" si="16"/>
        <v/>
      </c>
      <c r="Q78" s="19"/>
      <c r="R78" s="17"/>
      <c r="S78" s="16" t="str">
        <f t="shared" si="17"/>
        <v/>
      </c>
      <c r="T78" s="23" t="str">
        <f t="shared" si="18"/>
        <v/>
      </c>
      <c r="U78" s="23" t="str">
        <f t="shared" si="19"/>
        <v/>
      </c>
      <c r="V78" s="18" t="str">
        <f t="shared" si="20"/>
        <v/>
      </c>
      <c r="W78" s="19"/>
    </row>
    <row r="79" spans="1:23" x14ac:dyDescent="0.25">
      <c r="A79" s="16" t="str">
        <f t="shared" si="14"/>
        <v/>
      </c>
      <c r="B79" s="17"/>
      <c r="C79" s="18" t="str">
        <f t="shared" si="15"/>
        <v/>
      </c>
      <c r="D79" s="19"/>
      <c r="E79" s="19"/>
      <c r="F79" s="19"/>
      <c r="G79" s="19"/>
      <c r="H79" s="19"/>
      <c r="I79" s="19"/>
      <c r="J79" s="20"/>
      <c r="K79" s="21"/>
      <c r="L79" s="22"/>
      <c r="M79" s="22"/>
      <c r="N79" s="20"/>
      <c r="O79" s="21"/>
      <c r="P79" s="23" t="str">
        <f t="shared" si="16"/>
        <v/>
      </c>
      <c r="Q79" s="19"/>
      <c r="R79" s="17"/>
      <c r="S79" s="16" t="str">
        <f t="shared" si="17"/>
        <v/>
      </c>
      <c r="T79" s="23" t="str">
        <f t="shared" si="18"/>
        <v/>
      </c>
      <c r="U79" s="23" t="str">
        <f t="shared" si="19"/>
        <v/>
      </c>
      <c r="V79" s="18" t="str">
        <f t="shared" si="20"/>
        <v/>
      </c>
      <c r="W79" s="19"/>
    </row>
    <row r="80" spans="1:23" x14ac:dyDescent="0.25">
      <c r="A80" s="16" t="str">
        <f t="shared" si="14"/>
        <v/>
      </c>
      <c r="B80" s="17"/>
      <c r="C80" s="18" t="str">
        <f t="shared" si="15"/>
        <v/>
      </c>
      <c r="D80" s="19"/>
      <c r="E80" s="19"/>
      <c r="F80" s="19"/>
      <c r="G80" s="19"/>
      <c r="H80" s="19"/>
      <c r="I80" s="19"/>
      <c r="J80" s="20"/>
      <c r="K80" s="21"/>
      <c r="L80" s="22"/>
      <c r="M80" s="22"/>
      <c r="N80" s="20"/>
      <c r="O80" s="21"/>
      <c r="P80" s="23" t="str">
        <f t="shared" si="16"/>
        <v/>
      </c>
      <c r="Q80" s="19"/>
      <c r="R80" s="17"/>
      <c r="S80" s="16" t="str">
        <f t="shared" si="17"/>
        <v/>
      </c>
      <c r="T80" s="23" t="str">
        <f t="shared" si="18"/>
        <v/>
      </c>
      <c r="U80" s="23" t="str">
        <f t="shared" si="19"/>
        <v/>
      </c>
      <c r="V80" s="18" t="str">
        <f t="shared" si="20"/>
        <v/>
      </c>
      <c r="W80" s="19"/>
    </row>
    <row r="81" spans="1:23" x14ac:dyDescent="0.25">
      <c r="A81" s="16" t="str">
        <f t="shared" si="14"/>
        <v/>
      </c>
      <c r="B81" s="17"/>
      <c r="C81" s="18" t="str">
        <f t="shared" si="15"/>
        <v/>
      </c>
      <c r="D81" s="19"/>
      <c r="E81" s="19"/>
      <c r="F81" s="19"/>
      <c r="G81" s="19"/>
      <c r="H81" s="19"/>
      <c r="I81" s="19"/>
      <c r="J81" s="20"/>
      <c r="K81" s="21"/>
      <c r="L81" s="22"/>
      <c r="M81" s="22"/>
      <c r="N81" s="20"/>
      <c r="O81" s="21"/>
      <c r="P81" s="23" t="str">
        <f t="shared" si="16"/>
        <v/>
      </c>
      <c r="Q81" s="19"/>
      <c r="R81" s="17"/>
      <c r="S81" s="16" t="str">
        <f t="shared" si="17"/>
        <v/>
      </c>
      <c r="T81" s="23" t="str">
        <f t="shared" si="18"/>
        <v/>
      </c>
      <c r="U81" s="23" t="str">
        <f t="shared" si="19"/>
        <v/>
      </c>
      <c r="V81" s="18" t="str">
        <f t="shared" si="20"/>
        <v/>
      </c>
      <c r="W81" s="19"/>
    </row>
    <row r="82" spans="1:23" x14ac:dyDescent="0.25">
      <c r="A82" s="16" t="str">
        <f t="shared" si="14"/>
        <v/>
      </c>
      <c r="B82" s="17"/>
      <c r="C82" s="18" t="str">
        <f t="shared" si="15"/>
        <v/>
      </c>
      <c r="D82" s="19"/>
      <c r="E82" s="19"/>
      <c r="F82" s="19"/>
      <c r="G82" s="19"/>
      <c r="H82" s="19"/>
      <c r="I82" s="19"/>
      <c r="J82" s="20"/>
      <c r="K82" s="21"/>
      <c r="L82" s="22"/>
      <c r="M82" s="22"/>
      <c r="N82" s="20"/>
      <c r="O82" s="21"/>
      <c r="P82" s="23" t="str">
        <f t="shared" si="16"/>
        <v/>
      </c>
      <c r="Q82" s="19"/>
      <c r="R82" s="17"/>
      <c r="S82" s="16" t="str">
        <f t="shared" si="17"/>
        <v/>
      </c>
      <c r="T82" s="23" t="str">
        <f t="shared" si="18"/>
        <v/>
      </c>
      <c r="U82" s="23" t="str">
        <f t="shared" si="19"/>
        <v/>
      </c>
      <c r="V82" s="18" t="str">
        <f t="shared" si="20"/>
        <v/>
      </c>
      <c r="W82" s="19"/>
    </row>
    <row r="83" spans="1:23" x14ac:dyDescent="0.25">
      <c r="A83" s="16" t="str">
        <f t="shared" si="14"/>
        <v/>
      </c>
      <c r="B83" s="17"/>
      <c r="C83" s="18" t="str">
        <f t="shared" si="15"/>
        <v/>
      </c>
      <c r="D83" s="19"/>
      <c r="E83" s="19"/>
      <c r="F83" s="19"/>
      <c r="G83" s="19"/>
      <c r="H83" s="19"/>
      <c r="I83" s="19"/>
      <c r="J83" s="20"/>
      <c r="K83" s="21"/>
      <c r="L83" s="22"/>
      <c r="M83" s="22"/>
      <c r="N83" s="20"/>
      <c r="O83" s="21"/>
      <c r="P83" s="23" t="str">
        <f t="shared" si="16"/>
        <v/>
      </c>
      <c r="Q83" s="19"/>
      <c r="R83" s="17"/>
      <c r="S83" s="16" t="str">
        <f t="shared" si="17"/>
        <v/>
      </c>
      <c r="T83" s="23" t="str">
        <f t="shared" si="18"/>
        <v/>
      </c>
      <c r="U83" s="23" t="str">
        <f t="shared" si="19"/>
        <v/>
      </c>
      <c r="V83" s="18" t="str">
        <f t="shared" si="20"/>
        <v/>
      </c>
      <c r="W83" s="19"/>
    </row>
    <row r="84" spans="1:23" x14ac:dyDescent="0.25">
      <c r="A84" s="16" t="str">
        <f t="shared" si="14"/>
        <v/>
      </c>
      <c r="B84" s="17"/>
      <c r="C84" s="18" t="str">
        <f t="shared" si="15"/>
        <v/>
      </c>
      <c r="D84" s="19"/>
      <c r="E84" s="19"/>
      <c r="F84" s="19"/>
      <c r="G84" s="19"/>
      <c r="H84" s="19"/>
      <c r="I84" s="19"/>
      <c r="J84" s="20"/>
      <c r="K84" s="21"/>
      <c r="L84" s="22"/>
      <c r="M84" s="22"/>
      <c r="N84" s="20"/>
      <c r="O84" s="21"/>
      <c r="P84" s="23" t="str">
        <f t="shared" si="16"/>
        <v/>
      </c>
      <c r="Q84" s="19"/>
      <c r="R84" s="17"/>
      <c r="S84" s="16" t="str">
        <f t="shared" si="17"/>
        <v/>
      </c>
      <c r="T84" s="23" t="str">
        <f t="shared" si="18"/>
        <v/>
      </c>
      <c r="U84" s="23" t="str">
        <f t="shared" si="19"/>
        <v/>
      </c>
      <c r="V84" s="18" t="str">
        <f t="shared" si="20"/>
        <v/>
      </c>
      <c r="W84" s="19"/>
    </row>
    <row r="85" spans="1:23" x14ac:dyDescent="0.25">
      <c r="A85" s="16" t="str">
        <f t="shared" si="14"/>
        <v/>
      </c>
      <c r="B85" s="17"/>
      <c r="C85" s="18" t="str">
        <f t="shared" si="15"/>
        <v/>
      </c>
      <c r="D85" s="19"/>
      <c r="E85" s="19"/>
      <c r="F85" s="19"/>
      <c r="G85" s="19"/>
      <c r="H85" s="19"/>
      <c r="I85" s="19"/>
      <c r="J85" s="20"/>
      <c r="K85" s="21"/>
      <c r="L85" s="22"/>
      <c r="M85" s="22"/>
      <c r="N85" s="20"/>
      <c r="O85" s="21"/>
      <c r="P85" s="23" t="str">
        <f t="shared" si="16"/>
        <v/>
      </c>
      <c r="Q85" s="19"/>
      <c r="R85" s="17"/>
      <c r="S85" s="16" t="str">
        <f t="shared" si="17"/>
        <v/>
      </c>
      <c r="T85" s="23" t="str">
        <f t="shared" si="18"/>
        <v/>
      </c>
      <c r="U85" s="23" t="str">
        <f t="shared" si="19"/>
        <v/>
      </c>
      <c r="V85" s="18" t="str">
        <f t="shared" si="20"/>
        <v/>
      </c>
      <c r="W85" s="19"/>
    </row>
    <row r="86" spans="1:23" x14ac:dyDescent="0.25">
      <c r="A86" s="16" t="str">
        <f t="shared" si="14"/>
        <v/>
      </c>
      <c r="B86" s="17"/>
      <c r="C86" s="18" t="str">
        <f t="shared" si="15"/>
        <v/>
      </c>
      <c r="D86" s="19"/>
      <c r="E86" s="19"/>
      <c r="F86" s="19"/>
      <c r="G86" s="19"/>
      <c r="H86" s="19"/>
      <c r="I86" s="19"/>
      <c r="J86" s="20"/>
      <c r="K86" s="21"/>
      <c r="L86" s="22"/>
      <c r="M86" s="22"/>
      <c r="N86" s="20"/>
      <c r="O86" s="21"/>
      <c r="P86" s="23" t="str">
        <f t="shared" si="16"/>
        <v/>
      </c>
      <c r="Q86" s="19"/>
      <c r="R86" s="17"/>
      <c r="S86" s="16" t="str">
        <f t="shared" si="17"/>
        <v/>
      </c>
      <c r="T86" s="23" t="str">
        <f t="shared" si="18"/>
        <v/>
      </c>
      <c r="U86" s="23" t="str">
        <f t="shared" si="19"/>
        <v/>
      </c>
      <c r="V86" s="18" t="str">
        <f t="shared" si="20"/>
        <v/>
      </c>
      <c r="W86" s="19"/>
    </row>
    <row r="87" spans="1:23" x14ac:dyDescent="0.25">
      <c r="A87" s="16" t="str">
        <f t="shared" si="14"/>
        <v/>
      </c>
      <c r="B87" s="17"/>
      <c r="C87" s="18" t="str">
        <f t="shared" si="15"/>
        <v/>
      </c>
      <c r="D87" s="19"/>
      <c r="E87" s="19"/>
      <c r="F87" s="19"/>
      <c r="G87" s="19"/>
      <c r="H87" s="19"/>
      <c r="I87" s="19"/>
      <c r="J87" s="20"/>
      <c r="K87" s="21"/>
      <c r="L87" s="22"/>
      <c r="M87" s="22"/>
      <c r="N87" s="20"/>
      <c r="O87" s="21"/>
      <c r="P87" s="23" t="str">
        <f t="shared" si="16"/>
        <v/>
      </c>
      <c r="Q87" s="19"/>
      <c r="R87" s="17"/>
      <c r="S87" s="16" t="str">
        <f t="shared" si="17"/>
        <v/>
      </c>
      <c r="T87" s="23" t="str">
        <f t="shared" si="18"/>
        <v/>
      </c>
      <c r="U87" s="23" t="str">
        <f t="shared" si="19"/>
        <v/>
      </c>
      <c r="V87" s="18" t="str">
        <f t="shared" si="20"/>
        <v/>
      </c>
      <c r="W87" s="19"/>
    </row>
    <row r="88" spans="1:23" x14ac:dyDescent="0.25">
      <c r="A88" s="16" t="str">
        <f t="shared" si="14"/>
        <v/>
      </c>
      <c r="B88" s="17"/>
      <c r="C88" s="18" t="str">
        <f t="shared" si="15"/>
        <v/>
      </c>
      <c r="D88" s="19"/>
      <c r="E88" s="19"/>
      <c r="F88" s="19"/>
      <c r="G88" s="19"/>
      <c r="H88" s="19"/>
      <c r="I88" s="19"/>
      <c r="J88" s="20"/>
      <c r="K88" s="21"/>
      <c r="L88" s="22"/>
      <c r="M88" s="22"/>
      <c r="N88" s="20"/>
      <c r="O88" s="21"/>
      <c r="P88" s="23" t="str">
        <f t="shared" si="16"/>
        <v/>
      </c>
      <c r="Q88" s="19"/>
      <c r="R88" s="17"/>
      <c r="S88" s="16" t="str">
        <f t="shared" si="17"/>
        <v/>
      </c>
      <c r="T88" s="23" t="str">
        <f t="shared" si="18"/>
        <v/>
      </c>
      <c r="U88" s="23" t="str">
        <f t="shared" si="19"/>
        <v/>
      </c>
      <c r="V88" s="18" t="str">
        <f t="shared" si="20"/>
        <v/>
      </c>
      <c r="W88" s="19"/>
    </row>
    <row r="89" spans="1:23" x14ac:dyDescent="0.25">
      <c r="A89" s="16" t="str">
        <f t="shared" si="14"/>
        <v/>
      </c>
      <c r="B89" s="17"/>
      <c r="C89" s="18" t="str">
        <f t="shared" si="15"/>
        <v/>
      </c>
      <c r="D89" s="19"/>
      <c r="E89" s="19"/>
      <c r="F89" s="19"/>
      <c r="G89" s="19"/>
      <c r="H89" s="19"/>
      <c r="I89" s="19"/>
      <c r="J89" s="20"/>
      <c r="K89" s="21"/>
      <c r="L89" s="22"/>
      <c r="M89" s="22"/>
      <c r="N89" s="20"/>
      <c r="O89" s="21"/>
      <c r="P89" s="23" t="str">
        <f t="shared" si="16"/>
        <v/>
      </c>
      <c r="Q89" s="19"/>
      <c r="R89" s="17"/>
      <c r="S89" s="16" t="str">
        <f t="shared" si="17"/>
        <v/>
      </c>
      <c r="T89" s="23" t="str">
        <f t="shared" si="18"/>
        <v/>
      </c>
      <c r="U89" s="23" t="str">
        <f t="shared" si="19"/>
        <v/>
      </c>
      <c r="V89" s="18" t="str">
        <f t="shared" si="20"/>
        <v/>
      </c>
      <c r="W89" s="19"/>
    </row>
    <row r="90" spans="1:23" x14ac:dyDescent="0.25">
      <c r="A90" s="16" t="str">
        <f t="shared" si="14"/>
        <v/>
      </c>
      <c r="B90" s="17"/>
      <c r="C90" s="18" t="str">
        <f t="shared" si="15"/>
        <v/>
      </c>
      <c r="D90" s="19"/>
      <c r="E90" s="19"/>
      <c r="F90" s="19"/>
      <c r="G90" s="19"/>
      <c r="H90" s="19"/>
      <c r="I90" s="19"/>
      <c r="J90" s="20"/>
      <c r="K90" s="21"/>
      <c r="L90" s="22"/>
      <c r="M90" s="22"/>
      <c r="N90" s="20"/>
      <c r="O90" s="21"/>
      <c r="P90" s="23" t="str">
        <f t="shared" si="16"/>
        <v/>
      </c>
      <c r="Q90" s="19"/>
      <c r="R90" s="17"/>
      <c r="S90" s="16" t="str">
        <f t="shared" si="17"/>
        <v/>
      </c>
      <c r="T90" s="23" t="str">
        <f t="shared" si="18"/>
        <v/>
      </c>
      <c r="U90" s="23" t="str">
        <f t="shared" si="19"/>
        <v/>
      </c>
      <c r="V90" s="18" t="str">
        <f t="shared" si="20"/>
        <v/>
      </c>
      <c r="W90" s="19"/>
    </row>
    <row r="91" spans="1:23" x14ac:dyDescent="0.25">
      <c r="A91" s="16" t="str">
        <f t="shared" si="14"/>
        <v/>
      </c>
      <c r="B91" s="17"/>
      <c r="C91" s="18" t="str">
        <f t="shared" si="15"/>
        <v/>
      </c>
      <c r="D91" s="19"/>
      <c r="E91" s="19"/>
      <c r="F91" s="19"/>
      <c r="G91" s="19"/>
      <c r="H91" s="19"/>
      <c r="I91" s="19"/>
      <c r="J91" s="20"/>
      <c r="K91" s="21"/>
      <c r="L91" s="22"/>
      <c r="M91" s="22"/>
      <c r="N91" s="20"/>
      <c r="O91" s="21"/>
      <c r="P91" s="23" t="str">
        <f t="shared" si="16"/>
        <v/>
      </c>
      <c r="Q91" s="19"/>
      <c r="R91" s="17"/>
      <c r="S91" s="16" t="str">
        <f t="shared" si="17"/>
        <v/>
      </c>
      <c r="T91" s="23" t="str">
        <f t="shared" si="18"/>
        <v/>
      </c>
      <c r="U91" s="23" t="str">
        <f t="shared" si="19"/>
        <v/>
      </c>
      <c r="V91" s="18" t="str">
        <f t="shared" si="20"/>
        <v/>
      </c>
      <c r="W91" s="19"/>
    </row>
    <row r="92" spans="1:23" x14ac:dyDescent="0.25">
      <c r="A92" s="16" t="str">
        <f t="shared" si="14"/>
        <v/>
      </c>
      <c r="B92" s="17"/>
      <c r="C92" s="18" t="str">
        <f t="shared" si="15"/>
        <v/>
      </c>
      <c r="D92" s="19"/>
      <c r="E92" s="19"/>
      <c r="F92" s="19"/>
      <c r="G92" s="19"/>
      <c r="H92" s="19"/>
      <c r="I92" s="19"/>
      <c r="J92" s="20"/>
      <c r="K92" s="21"/>
      <c r="L92" s="22"/>
      <c r="M92" s="22"/>
      <c r="N92" s="20"/>
      <c r="O92" s="21"/>
      <c r="P92" s="23" t="str">
        <f t="shared" si="16"/>
        <v/>
      </c>
      <c r="Q92" s="19"/>
      <c r="R92" s="17"/>
      <c r="S92" s="16" t="str">
        <f t="shared" si="17"/>
        <v/>
      </c>
      <c r="T92" s="23" t="str">
        <f t="shared" si="18"/>
        <v/>
      </c>
      <c r="U92" s="23" t="str">
        <f t="shared" si="19"/>
        <v/>
      </c>
      <c r="V92" s="18" t="str">
        <f t="shared" si="20"/>
        <v/>
      </c>
      <c r="W92" s="19"/>
    </row>
    <row r="93" spans="1:23" x14ac:dyDescent="0.25">
      <c r="A93" s="16" t="str">
        <f t="shared" si="14"/>
        <v/>
      </c>
      <c r="B93" s="17"/>
      <c r="C93" s="18" t="str">
        <f t="shared" si="15"/>
        <v/>
      </c>
      <c r="D93" s="19"/>
      <c r="E93" s="19"/>
      <c r="F93" s="19"/>
      <c r="G93" s="19"/>
      <c r="H93" s="19"/>
      <c r="I93" s="19"/>
      <c r="J93" s="20"/>
      <c r="K93" s="21"/>
      <c r="L93" s="22"/>
      <c r="M93" s="22"/>
      <c r="N93" s="20"/>
      <c r="O93" s="21"/>
      <c r="P93" s="23" t="str">
        <f t="shared" si="16"/>
        <v/>
      </c>
      <c r="Q93" s="19"/>
      <c r="R93" s="17"/>
      <c r="S93" s="16" t="str">
        <f t="shared" si="17"/>
        <v/>
      </c>
      <c r="T93" s="23" t="str">
        <f t="shared" si="18"/>
        <v/>
      </c>
      <c r="U93" s="23" t="str">
        <f t="shared" si="19"/>
        <v/>
      </c>
      <c r="V93" s="18" t="str">
        <f t="shared" si="20"/>
        <v/>
      </c>
      <c r="W93" s="19"/>
    </row>
    <row r="94" spans="1:23" x14ac:dyDescent="0.25">
      <c r="A94" s="16" t="str">
        <f t="shared" si="14"/>
        <v/>
      </c>
      <c r="B94" s="17"/>
      <c r="C94" s="18" t="str">
        <f t="shared" si="15"/>
        <v/>
      </c>
      <c r="D94" s="19"/>
      <c r="E94" s="19"/>
      <c r="F94" s="19"/>
      <c r="G94" s="19"/>
      <c r="H94" s="19"/>
      <c r="I94" s="19"/>
      <c r="J94" s="20"/>
      <c r="K94" s="21"/>
      <c r="L94" s="22"/>
      <c r="M94" s="22"/>
      <c r="N94" s="20"/>
      <c r="O94" s="21"/>
      <c r="P94" s="23" t="str">
        <f t="shared" si="16"/>
        <v/>
      </c>
      <c r="Q94" s="19"/>
      <c r="R94" s="17"/>
      <c r="S94" s="16" t="str">
        <f t="shared" si="17"/>
        <v/>
      </c>
      <c r="T94" s="23" t="str">
        <f t="shared" si="18"/>
        <v/>
      </c>
      <c r="U94" s="23" t="str">
        <f t="shared" si="19"/>
        <v/>
      </c>
      <c r="V94" s="18" t="str">
        <f t="shared" si="20"/>
        <v/>
      </c>
      <c r="W94" s="19"/>
    </row>
    <row r="95" spans="1:23" x14ac:dyDescent="0.25">
      <c r="A95" s="16" t="str">
        <f t="shared" si="14"/>
        <v/>
      </c>
      <c r="B95" s="17"/>
      <c r="C95" s="18" t="str">
        <f t="shared" si="15"/>
        <v/>
      </c>
      <c r="D95" s="19"/>
      <c r="E95" s="19"/>
      <c r="F95" s="19"/>
      <c r="G95" s="19"/>
      <c r="H95" s="19"/>
      <c r="I95" s="19"/>
      <c r="J95" s="20"/>
      <c r="K95" s="21"/>
      <c r="L95" s="22"/>
      <c r="M95" s="22"/>
      <c r="N95" s="20"/>
      <c r="O95" s="21"/>
      <c r="P95" s="23" t="str">
        <f t="shared" si="16"/>
        <v/>
      </c>
      <c r="Q95" s="19"/>
      <c r="R95" s="17"/>
      <c r="S95" s="16" t="str">
        <f t="shared" si="17"/>
        <v/>
      </c>
      <c r="T95" s="23" t="str">
        <f t="shared" si="18"/>
        <v/>
      </c>
      <c r="U95" s="23" t="str">
        <f t="shared" si="19"/>
        <v/>
      </c>
      <c r="V95" s="18" t="str">
        <f t="shared" si="20"/>
        <v/>
      </c>
      <c r="W95" s="19"/>
    </row>
    <row r="96" spans="1:23" x14ac:dyDescent="0.25">
      <c r="A96" s="16" t="str">
        <f t="shared" si="14"/>
        <v/>
      </c>
      <c r="B96" s="17"/>
      <c r="C96" s="18" t="str">
        <f t="shared" si="15"/>
        <v/>
      </c>
      <c r="D96" s="19"/>
      <c r="E96" s="19"/>
      <c r="F96" s="19"/>
      <c r="G96" s="19"/>
      <c r="H96" s="19"/>
      <c r="I96" s="19"/>
      <c r="J96" s="20"/>
      <c r="K96" s="21"/>
      <c r="L96" s="22"/>
      <c r="M96" s="22"/>
      <c r="N96" s="20"/>
      <c r="O96" s="21"/>
      <c r="P96" s="23" t="str">
        <f t="shared" si="16"/>
        <v/>
      </c>
      <c r="Q96" s="19"/>
      <c r="R96" s="17"/>
      <c r="S96" s="16" t="str">
        <f t="shared" si="17"/>
        <v/>
      </c>
      <c r="T96" s="23" t="str">
        <f t="shared" si="18"/>
        <v/>
      </c>
      <c r="U96" s="23" t="str">
        <f t="shared" si="19"/>
        <v/>
      </c>
      <c r="V96" s="18" t="str">
        <f t="shared" si="20"/>
        <v/>
      </c>
      <c r="W96" s="19"/>
    </row>
    <row r="97" spans="1:23" x14ac:dyDescent="0.25">
      <c r="A97" s="16" t="str">
        <f t="shared" si="14"/>
        <v/>
      </c>
      <c r="B97" s="17"/>
      <c r="C97" s="18" t="str">
        <f t="shared" si="15"/>
        <v/>
      </c>
      <c r="D97" s="19"/>
      <c r="E97" s="19"/>
      <c r="F97" s="19"/>
      <c r="G97" s="19"/>
      <c r="H97" s="19"/>
      <c r="I97" s="19"/>
      <c r="J97" s="20"/>
      <c r="K97" s="21"/>
      <c r="L97" s="22"/>
      <c r="M97" s="22"/>
      <c r="N97" s="20"/>
      <c r="O97" s="21"/>
      <c r="P97" s="23" t="str">
        <f t="shared" si="16"/>
        <v/>
      </c>
      <c r="Q97" s="19"/>
      <c r="R97" s="17"/>
      <c r="S97" s="16" t="str">
        <f t="shared" si="17"/>
        <v/>
      </c>
      <c r="T97" s="23" t="str">
        <f t="shared" si="18"/>
        <v/>
      </c>
      <c r="U97" s="23" t="str">
        <f t="shared" si="19"/>
        <v/>
      </c>
      <c r="V97" s="18" t="str">
        <f t="shared" si="20"/>
        <v/>
      </c>
      <c r="W97" s="19"/>
    </row>
    <row r="98" spans="1:23" x14ac:dyDescent="0.25">
      <c r="A98" s="16" t="str">
        <f t="shared" si="14"/>
        <v/>
      </c>
      <c r="B98" s="17"/>
      <c r="C98" s="18" t="str">
        <f t="shared" si="15"/>
        <v/>
      </c>
      <c r="D98" s="19"/>
      <c r="E98" s="19"/>
      <c r="F98" s="19"/>
      <c r="G98" s="19"/>
      <c r="H98" s="19"/>
      <c r="I98" s="19"/>
      <c r="J98" s="20"/>
      <c r="K98" s="21"/>
      <c r="L98" s="22"/>
      <c r="M98" s="22"/>
      <c r="N98" s="20"/>
      <c r="O98" s="21"/>
      <c r="P98" s="23" t="str">
        <f t="shared" si="16"/>
        <v/>
      </c>
      <c r="Q98" s="19"/>
      <c r="R98" s="17"/>
      <c r="S98" s="16" t="str">
        <f t="shared" si="17"/>
        <v/>
      </c>
      <c r="T98" s="23" t="str">
        <f t="shared" si="18"/>
        <v/>
      </c>
      <c r="U98" s="23" t="str">
        <f t="shared" si="19"/>
        <v/>
      </c>
      <c r="V98" s="18" t="str">
        <f t="shared" si="20"/>
        <v/>
      </c>
      <c r="W98" s="19"/>
    </row>
    <row r="99" spans="1:23" x14ac:dyDescent="0.25">
      <c r="A99" s="16" t="str">
        <f t="shared" si="14"/>
        <v/>
      </c>
      <c r="B99" s="17"/>
      <c r="C99" s="18" t="str">
        <f t="shared" si="15"/>
        <v/>
      </c>
      <c r="D99" s="19"/>
      <c r="E99" s="19"/>
      <c r="F99" s="19"/>
      <c r="G99" s="19"/>
      <c r="H99" s="19"/>
      <c r="I99" s="19"/>
      <c r="J99" s="20"/>
      <c r="K99" s="21"/>
      <c r="L99" s="22"/>
      <c r="M99" s="22"/>
      <c r="N99" s="20"/>
      <c r="O99" s="21"/>
      <c r="P99" s="23" t="str">
        <f t="shared" si="16"/>
        <v/>
      </c>
      <c r="Q99" s="19"/>
      <c r="R99" s="17"/>
      <c r="S99" s="16" t="str">
        <f t="shared" si="17"/>
        <v/>
      </c>
      <c r="T99" s="23" t="str">
        <f t="shared" si="18"/>
        <v/>
      </c>
      <c r="U99" s="23" t="str">
        <f t="shared" si="19"/>
        <v/>
      </c>
      <c r="V99" s="18" t="str">
        <f t="shared" si="20"/>
        <v/>
      </c>
      <c r="W99" s="19"/>
    </row>
    <row r="100" spans="1:23" x14ac:dyDescent="0.25">
      <c r="A100" s="16" t="str">
        <f t="shared" si="14"/>
        <v/>
      </c>
      <c r="B100" s="17"/>
      <c r="C100" s="18" t="str">
        <f t="shared" si="15"/>
        <v/>
      </c>
      <c r="D100" s="19"/>
      <c r="E100" s="19"/>
      <c r="F100" s="19"/>
      <c r="G100" s="19"/>
      <c r="H100" s="19"/>
      <c r="I100" s="19"/>
      <c r="J100" s="20"/>
      <c r="K100" s="21"/>
      <c r="L100" s="22"/>
      <c r="M100" s="22"/>
      <c r="N100" s="20"/>
      <c r="O100" s="21"/>
      <c r="P100" s="23" t="str">
        <f t="shared" si="16"/>
        <v/>
      </c>
      <c r="Q100" s="19"/>
      <c r="R100" s="17"/>
      <c r="S100" s="16" t="str">
        <f t="shared" si="17"/>
        <v/>
      </c>
      <c r="T100" s="23" t="str">
        <f t="shared" si="18"/>
        <v/>
      </c>
      <c r="U100" s="23" t="str">
        <f t="shared" si="19"/>
        <v/>
      </c>
      <c r="V100" s="18" t="str">
        <f t="shared" si="20"/>
        <v/>
      </c>
      <c r="W100" s="19"/>
    </row>
    <row r="101" spans="1:23" x14ac:dyDescent="0.25">
      <c r="A101" s="16" t="str">
        <f t="shared" si="14"/>
        <v/>
      </c>
      <c r="B101" s="17"/>
      <c r="C101" s="18" t="str">
        <f t="shared" si="15"/>
        <v/>
      </c>
      <c r="D101" s="19"/>
      <c r="E101" s="19"/>
      <c r="F101" s="19"/>
      <c r="G101" s="19"/>
      <c r="H101" s="19"/>
      <c r="I101" s="19"/>
      <c r="J101" s="20"/>
      <c r="K101" s="21"/>
      <c r="L101" s="22"/>
      <c r="M101" s="22"/>
      <c r="N101" s="20"/>
      <c r="O101" s="21"/>
      <c r="P101" s="23" t="str">
        <f t="shared" si="16"/>
        <v/>
      </c>
      <c r="Q101" s="19"/>
      <c r="R101" s="17"/>
      <c r="S101" s="16" t="str">
        <f t="shared" si="17"/>
        <v/>
      </c>
      <c r="T101" s="23" t="str">
        <f t="shared" si="18"/>
        <v/>
      </c>
      <c r="U101" s="23" t="str">
        <f t="shared" si="19"/>
        <v/>
      </c>
      <c r="V101" s="18" t="str">
        <f t="shared" si="20"/>
        <v/>
      </c>
      <c r="W101" s="19"/>
    </row>
    <row r="102" spans="1:23" x14ac:dyDescent="0.25">
      <c r="A102" s="16" t="str">
        <f t="shared" si="14"/>
        <v/>
      </c>
      <c r="B102" s="17"/>
      <c r="C102" s="18" t="str">
        <f t="shared" si="15"/>
        <v/>
      </c>
      <c r="D102" s="19"/>
      <c r="E102" s="19"/>
      <c r="F102" s="19"/>
      <c r="G102" s="19"/>
      <c r="H102" s="19"/>
      <c r="I102" s="19"/>
      <c r="J102" s="20"/>
      <c r="K102" s="21"/>
      <c r="L102" s="22"/>
      <c r="M102" s="22"/>
      <c r="N102" s="20"/>
      <c r="O102" s="21"/>
      <c r="P102" s="23" t="str">
        <f t="shared" si="16"/>
        <v/>
      </c>
      <c r="Q102" s="19"/>
      <c r="R102" s="17"/>
      <c r="S102" s="16" t="str">
        <f t="shared" si="17"/>
        <v/>
      </c>
      <c r="T102" s="23" t="str">
        <f t="shared" si="18"/>
        <v/>
      </c>
      <c r="U102" s="23" t="str">
        <f t="shared" si="19"/>
        <v/>
      </c>
      <c r="V102" s="18" t="str">
        <f t="shared" si="20"/>
        <v/>
      </c>
      <c r="W102" s="19"/>
    </row>
    <row r="103" spans="1:23" x14ac:dyDescent="0.25">
      <c r="A103" s="16" t="str">
        <f t="shared" ref="A103:A134" si="21">IF($B103="","",ROW()-6)</f>
        <v/>
      </c>
      <c r="B103" s="17"/>
      <c r="C103" s="18" t="str">
        <f t="shared" ref="C103:C134" si="22">IF($B103="","",WEEKNUM($B103,2))</f>
        <v/>
      </c>
      <c r="D103" s="19"/>
      <c r="E103" s="19"/>
      <c r="F103" s="19"/>
      <c r="G103" s="19"/>
      <c r="H103" s="19"/>
      <c r="I103" s="19"/>
      <c r="J103" s="20"/>
      <c r="K103" s="21"/>
      <c r="L103" s="22"/>
      <c r="M103" s="22"/>
      <c r="N103" s="20"/>
      <c r="O103" s="21"/>
      <c r="P103" s="23" t="str">
        <f t="shared" ref="P103:P134" si="23">IF($B103="","",IF($O103&lt;&gt;"",$O103,IF(AND($L103&lt;&gt;"",$M103&lt;&gt;""),MAX(0,($M103-$L103)*24-$N103/60),"")))</f>
        <v/>
      </c>
      <c r="Q103" s="19"/>
      <c r="R103" s="17"/>
      <c r="S103" s="16" t="str">
        <f t="shared" ref="S103:S134" si="24">IF($Q103&lt;&gt;"Hecho","",IF($R103="","",IF($B103&lt;=$R103,"Sí","No")))</f>
        <v/>
      </c>
      <c r="T103" s="23" t="str">
        <f t="shared" ref="T103:T134" si="25">IF(OR($P103="", $P103=0, $K103=""),"", $K103/$P103)</f>
        <v/>
      </c>
      <c r="U103" s="23" t="str">
        <f t="shared" ref="U103:U134" si="26">IF(OR($P103="", $P103=0, $J103=""),"", $J103/$P103)</f>
        <v/>
      </c>
      <c r="V103" s="18" t="str">
        <f t="shared" ref="V103:V134" si="27">IF(OR($H103="", $P103=""),"",IF(OR($H103="Profundo",$H103="Ejecución",$H103="Soporte"),1,0))</f>
        <v/>
      </c>
      <c r="W103" s="19"/>
    </row>
    <row r="104" spans="1:23" x14ac:dyDescent="0.25">
      <c r="A104" s="16" t="str">
        <f t="shared" si="21"/>
        <v/>
      </c>
      <c r="B104" s="17"/>
      <c r="C104" s="18" t="str">
        <f t="shared" si="22"/>
        <v/>
      </c>
      <c r="D104" s="19"/>
      <c r="E104" s="19"/>
      <c r="F104" s="19"/>
      <c r="G104" s="19"/>
      <c r="H104" s="19"/>
      <c r="I104" s="19"/>
      <c r="J104" s="20"/>
      <c r="K104" s="21"/>
      <c r="L104" s="22"/>
      <c r="M104" s="22"/>
      <c r="N104" s="20"/>
      <c r="O104" s="21"/>
      <c r="P104" s="23" t="str">
        <f t="shared" si="23"/>
        <v/>
      </c>
      <c r="Q104" s="19"/>
      <c r="R104" s="17"/>
      <c r="S104" s="16" t="str">
        <f t="shared" si="24"/>
        <v/>
      </c>
      <c r="T104" s="23" t="str">
        <f t="shared" si="25"/>
        <v/>
      </c>
      <c r="U104" s="23" t="str">
        <f t="shared" si="26"/>
        <v/>
      </c>
      <c r="V104" s="18" t="str">
        <f t="shared" si="27"/>
        <v/>
      </c>
      <c r="W104" s="19"/>
    </row>
    <row r="105" spans="1:23" x14ac:dyDescent="0.25">
      <c r="A105" s="16" t="str">
        <f t="shared" si="21"/>
        <v/>
      </c>
      <c r="B105" s="17"/>
      <c r="C105" s="18" t="str">
        <f t="shared" si="22"/>
        <v/>
      </c>
      <c r="D105" s="19"/>
      <c r="E105" s="19"/>
      <c r="F105" s="19"/>
      <c r="G105" s="19"/>
      <c r="H105" s="19"/>
      <c r="I105" s="19"/>
      <c r="J105" s="20"/>
      <c r="K105" s="21"/>
      <c r="L105" s="22"/>
      <c r="M105" s="22"/>
      <c r="N105" s="20"/>
      <c r="O105" s="21"/>
      <c r="P105" s="23" t="str">
        <f t="shared" si="23"/>
        <v/>
      </c>
      <c r="Q105" s="19"/>
      <c r="R105" s="17"/>
      <c r="S105" s="16" t="str">
        <f t="shared" si="24"/>
        <v/>
      </c>
      <c r="T105" s="23" t="str">
        <f t="shared" si="25"/>
        <v/>
      </c>
      <c r="U105" s="23" t="str">
        <f t="shared" si="26"/>
        <v/>
      </c>
      <c r="V105" s="18" t="str">
        <f t="shared" si="27"/>
        <v/>
      </c>
      <c r="W105" s="19"/>
    </row>
    <row r="106" spans="1:23" x14ac:dyDescent="0.25">
      <c r="A106" s="16" t="str">
        <f t="shared" si="21"/>
        <v/>
      </c>
      <c r="B106" s="17"/>
      <c r="C106" s="18" t="str">
        <f t="shared" si="22"/>
        <v/>
      </c>
      <c r="D106" s="19"/>
      <c r="E106" s="19"/>
      <c r="F106" s="19"/>
      <c r="G106" s="19"/>
      <c r="H106" s="19"/>
      <c r="I106" s="19"/>
      <c r="J106" s="20"/>
      <c r="K106" s="21"/>
      <c r="L106" s="22"/>
      <c r="M106" s="22"/>
      <c r="N106" s="20"/>
      <c r="O106" s="21"/>
      <c r="P106" s="23" t="str">
        <f t="shared" si="23"/>
        <v/>
      </c>
      <c r="Q106" s="19"/>
      <c r="R106" s="17"/>
      <c r="S106" s="16" t="str">
        <f t="shared" si="24"/>
        <v/>
      </c>
      <c r="T106" s="23" t="str">
        <f t="shared" si="25"/>
        <v/>
      </c>
      <c r="U106" s="23" t="str">
        <f t="shared" si="26"/>
        <v/>
      </c>
      <c r="V106" s="18" t="str">
        <f t="shared" si="27"/>
        <v/>
      </c>
      <c r="W106" s="19"/>
    </row>
    <row r="107" spans="1:23" x14ac:dyDescent="0.25">
      <c r="A107" s="16" t="str">
        <f t="shared" si="21"/>
        <v/>
      </c>
      <c r="B107" s="17"/>
      <c r="C107" s="18" t="str">
        <f t="shared" si="22"/>
        <v/>
      </c>
      <c r="D107" s="19"/>
      <c r="E107" s="19"/>
      <c r="F107" s="19"/>
      <c r="G107" s="19"/>
      <c r="H107" s="19"/>
      <c r="I107" s="19"/>
      <c r="J107" s="20"/>
      <c r="K107" s="21"/>
      <c r="L107" s="22"/>
      <c r="M107" s="22"/>
      <c r="N107" s="20"/>
      <c r="O107" s="21"/>
      <c r="P107" s="23" t="str">
        <f t="shared" si="23"/>
        <v/>
      </c>
      <c r="Q107" s="19"/>
      <c r="R107" s="17"/>
      <c r="S107" s="16" t="str">
        <f t="shared" si="24"/>
        <v/>
      </c>
      <c r="T107" s="23" t="str">
        <f t="shared" si="25"/>
        <v/>
      </c>
      <c r="U107" s="23" t="str">
        <f t="shared" si="26"/>
        <v/>
      </c>
      <c r="V107" s="18" t="str">
        <f t="shared" si="27"/>
        <v/>
      </c>
      <c r="W107" s="19"/>
    </row>
    <row r="108" spans="1:23" x14ac:dyDescent="0.25">
      <c r="A108" s="16" t="str">
        <f t="shared" si="21"/>
        <v/>
      </c>
      <c r="B108" s="17"/>
      <c r="C108" s="18" t="str">
        <f t="shared" si="22"/>
        <v/>
      </c>
      <c r="D108" s="19"/>
      <c r="E108" s="19"/>
      <c r="F108" s="19"/>
      <c r="G108" s="19"/>
      <c r="H108" s="19"/>
      <c r="I108" s="19"/>
      <c r="J108" s="20"/>
      <c r="K108" s="21"/>
      <c r="L108" s="22"/>
      <c r="M108" s="22"/>
      <c r="N108" s="20"/>
      <c r="O108" s="21"/>
      <c r="P108" s="23" t="str">
        <f t="shared" si="23"/>
        <v/>
      </c>
      <c r="Q108" s="19"/>
      <c r="R108" s="17"/>
      <c r="S108" s="16" t="str">
        <f t="shared" si="24"/>
        <v/>
      </c>
      <c r="T108" s="23" t="str">
        <f t="shared" si="25"/>
        <v/>
      </c>
      <c r="U108" s="23" t="str">
        <f t="shared" si="26"/>
        <v/>
      </c>
      <c r="V108" s="18" t="str">
        <f t="shared" si="27"/>
        <v/>
      </c>
      <c r="W108" s="19"/>
    </row>
    <row r="109" spans="1:23" x14ac:dyDescent="0.25">
      <c r="A109" s="16" t="str">
        <f t="shared" si="21"/>
        <v/>
      </c>
      <c r="B109" s="17"/>
      <c r="C109" s="18" t="str">
        <f t="shared" si="22"/>
        <v/>
      </c>
      <c r="D109" s="19"/>
      <c r="E109" s="19"/>
      <c r="F109" s="19"/>
      <c r="G109" s="19"/>
      <c r="H109" s="19"/>
      <c r="I109" s="19"/>
      <c r="J109" s="20"/>
      <c r="K109" s="21"/>
      <c r="L109" s="22"/>
      <c r="M109" s="22"/>
      <c r="N109" s="20"/>
      <c r="O109" s="21"/>
      <c r="P109" s="23" t="str">
        <f t="shared" si="23"/>
        <v/>
      </c>
      <c r="Q109" s="19"/>
      <c r="R109" s="17"/>
      <c r="S109" s="16" t="str">
        <f t="shared" si="24"/>
        <v/>
      </c>
      <c r="T109" s="23" t="str">
        <f t="shared" si="25"/>
        <v/>
      </c>
      <c r="U109" s="23" t="str">
        <f t="shared" si="26"/>
        <v/>
      </c>
      <c r="V109" s="18" t="str">
        <f t="shared" si="27"/>
        <v/>
      </c>
      <c r="W109" s="19"/>
    </row>
    <row r="110" spans="1:23" x14ac:dyDescent="0.25">
      <c r="A110" s="16" t="str">
        <f t="shared" si="21"/>
        <v/>
      </c>
      <c r="B110" s="17"/>
      <c r="C110" s="18" t="str">
        <f t="shared" si="22"/>
        <v/>
      </c>
      <c r="D110" s="19"/>
      <c r="E110" s="19"/>
      <c r="F110" s="19"/>
      <c r="G110" s="19"/>
      <c r="H110" s="19"/>
      <c r="I110" s="19"/>
      <c r="J110" s="20"/>
      <c r="K110" s="21"/>
      <c r="L110" s="22"/>
      <c r="M110" s="22"/>
      <c r="N110" s="20"/>
      <c r="O110" s="21"/>
      <c r="P110" s="23" t="str">
        <f t="shared" si="23"/>
        <v/>
      </c>
      <c r="Q110" s="19"/>
      <c r="R110" s="17"/>
      <c r="S110" s="16" t="str">
        <f t="shared" si="24"/>
        <v/>
      </c>
      <c r="T110" s="23" t="str">
        <f t="shared" si="25"/>
        <v/>
      </c>
      <c r="U110" s="23" t="str">
        <f t="shared" si="26"/>
        <v/>
      </c>
      <c r="V110" s="18" t="str">
        <f t="shared" si="27"/>
        <v/>
      </c>
      <c r="W110" s="19"/>
    </row>
    <row r="111" spans="1:23" x14ac:dyDescent="0.25">
      <c r="A111" s="16" t="str">
        <f t="shared" si="21"/>
        <v/>
      </c>
      <c r="B111" s="17"/>
      <c r="C111" s="18" t="str">
        <f t="shared" si="22"/>
        <v/>
      </c>
      <c r="D111" s="19"/>
      <c r="E111" s="19"/>
      <c r="F111" s="19"/>
      <c r="G111" s="19"/>
      <c r="H111" s="19"/>
      <c r="I111" s="19"/>
      <c r="J111" s="20"/>
      <c r="K111" s="21"/>
      <c r="L111" s="22"/>
      <c r="M111" s="22"/>
      <c r="N111" s="20"/>
      <c r="O111" s="21"/>
      <c r="P111" s="23" t="str">
        <f t="shared" si="23"/>
        <v/>
      </c>
      <c r="Q111" s="19"/>
      <c r="R111" s="17"/>
      <c r="S111" s="16" t="str">
        <f t="shared" si="24"/>
        <v/>
      </c>
      <c r="T111" s="23" t="str">
        <f t="shared" si="25"/>
        <v/>
      </c>
      <c r="U111" s="23" t="str">
        <f t="shared" si="26"/>
        <v/>
      </c>
      <c r="V111" s="18" t="str">
        <f t="shared" si="27"/>
        <v/>
      </c>
      <c r="W111" s="19"/>
    </row>
    <row r="112" spans="1:23" x14ac:dyDescent="0.25">
      <c r="A112" s="16" t="str">
        <f t="shared" si="21"/>
        <v/>
      </c>
      <c r="B112" s="17"/>
      <c r="C112" s="18" t="str">
        <f t="shared" si="22"/>
        <v/>
      </c>
      <c r="D112" s="19"/>
      <c r="E112" s="19"/>
      <c r="F112" s="19"/>
      <c r="G112" s="19"/>
      <c r="H112" s="19"/>
      <c r="I112" s="19"/>
      <c r="J112" s="20"/>
      <c r="K112" s="21"/>
      <c r="L112" s="22"/>
      <c r="M112" s="22"/>
      <c r="N112" s="20"/>
      <c r="O112" s="21"/>
      <c r="P112" s="23" t="str">
        <f t="shared" si="23"/>
        <v/>
      </c>
      <c r="Q112" s="19"/>
      <c r="R112" s="17"/>
      <c r="S112" s="16" t="str">
        <f t="shared" si="24"/>
        <v/>
      </c>
      <c r="T112" s="23" t="str">
        <f t="shared" si="25"/>
        <v/>
      </c>
      <c r="U112" s="23" t="str">
        <f t="shared" si="26"/>
        <v/>
      </c>
      <c r="V112" s="18" t="str">
        <f t="shared" si="27"/>
        <v/>
      </c>
      <c r="W112" s="19"/>
    </row>
    <row r="113" spans="1:23" x14ac:dyDescent="0.25">
      <c r="A113" s="16" t="str">
        <f t="shared" si="21"/>
        <v/>
      </c>
      <c r="B113" s="17"/>
      <c r="C113" s="18" t="str">
        <f t="shared" si="22"/>
        <v/>
      </c>
      <c r="D113" s="19"/>
      <c r="E113" s="19"/>
      <c r="F113" s="19"/>
      <c r="G113" s="19"/>
      <c r="H113" s="19"/>
      <c r="I113" s="19"/>
      <c r="J113" s="20"/>
      <c r="K113" s="21"/>
      <c r="L113" s="22"/>
      <c r="M113" s="22"/>
      <c r="N113" s="20"/>
      <c r="O113" s="21"/>
      <c r="P113" s="23" t="str">
        <f t="shared" si="23"/>
        <v/>
      </c>
      <c r="Q113" s="19"/>
      <c r="R113" s="17"/>
      <c r="S113" s="16" t="str">
        <f t="shared" si="24"/>
        <v/>
      </c>
      <c r="T113" s="23" t="str">
        <f t="shared" si="25"/>
        <v/>
      </c>
      <c r="U113" s="23" t="str">
        <f t="shared" si="26"/>
        <v/>
      </c>
      <c r="V113" s="18" t="str">
        <f t="shared" si="27"/>
        <v/>
      </c>
      <c r="W113" s="19"/>
    </row>
    <row r="114" spans="1:23" x14ac:dyDescent="0.25">
      <c r="A114" s="16" t="str">
        <f t="shared" si="21"/>
        <v/>
      </c>
      <c r="B114" s="17"/>
      <c r="C114" s="18" t="str">
        <f t="shared" si="22"/>
        <v/>
      </c>
      <c r="D114" s="19"/>
      <c r="E114" s="19"/>
      <c r="F114" s="19"/>
      <c r="G114" s="19"/>
      <c r="H114" s="19"/>
      <c r="I114" s="19"/>
      <c r="J114" s="20"/>
      <c r="K114" s="21"/>
      <c r="L114" s="22"/>
      <c r="M114" s="22"/>
      <c r="N114" s="20"/>
      <c r="O114" s="21"/>
      <c r="P114" s="23" t="str">
        <f t="shared" si="23"/>
        <v/>
      </c>
      <c r="Q114" s="19"/>
      <c r="R114" s="17"/>
      <c r="S114" s="16" t="str">
        <f t="shared" si="24"/>
        <v/>
      </c>
      <c r="T114" s="23" t="str">
        <f t="shared" si="25"/>
        <v/>
      </c>
      <c r="U114" s="23" t="str">
        <f t="shared" si="26"/>
        <v/>
      </c>
      <c r="V114" s="18" t="str">
        <f t="shared" si="27"/>
        <v/>
      </c>
      <c r="W114" s="19"/>
    </row>
    <row r="115" spans="1:23" x14ac:dyDescent="0.25">
      <c r="A115" s="16" t="str">
        <f t="shared" si="21"/>
        <v/>
      </c>
      <c r="B115" s="17"/>
      <c r="C115" s="18" t="str">
        <f t="shared" si="22"/>
        <v/>
      </c>
      <c r="D115" s="19"/>
      <c r="E115" s="19"/>
      <c r="F115" s="19"/>
      <c r="G115" s="19"/>
      <c r="H115" s="19"/>
      <c r="I115" s="19"/>
      <c r="J115" s="20"/>
      <c r="K115" s="21"/>
      <c r="L115" s="22"/>
      <c r="M115" s="22"/>
      <c r="N115" s="20"/>
      <c r="O115" s="21"/>
      <c r="P115" s="23" t="str">
        <f t="shared" si="23"/>
        <v/>
      </c>
      <c r="Q115" s="19"/>
      <c r="R115" s="17"/>
      <c r="S115" s="16" t="str">
        <f t="shared" si="24"/>
        <v/>
      </c>
      <c r="T115" s="23" t="str">
        <f t="shared" si="25"/>
        <v/>
      </c>
      <c r="U115" s="23" t="str">
        <f t="shared" si="26"/>
        <v/>
      </c>
      <c r="V115" s="18" t="str">
        <f t="shared" si="27"/>
        <v/>
      </c>
      <c r="W115" s="19"/>
    </row>
    <row r="116" spans="1:23" x14ac:dyDescent="0.25">
      <c r="A116" s="16" t="str">
        <f t="shared" si="21"/>
        <v/>
      </c>
      <c r="B116" s="17"/>
      <c r="C116" s="18" t="str">
        <f t="shared" si="22"/>
        <v/>
      </c>
      <c r="D116" s="19"/>
      <c r="E116" s="19"/>
      <c r="F116" s="19"/>
      <c r="G116" s="19"/>
      <c r="H116" s="19"/>
      <c r="I116" s="19"/>
      <c r="J116" s="20"/>
      <c r="K116" s="21"/>
      <c r="L116" s="22"/>
      <c r="M116" s="22"/>
      <c r="N116" s="20"/>
      <c r="O116" s="21"/>
      <c r="P116" s="23" t="str">
        <f t="shared" si="23"/>
        <v/>
      </c>
      <c r="Q116" s="19"/>
      <c r="R116" s="17"/>
      <c r="S116" s="16" t="str">
        <f t="shared" si="24"/>
        <v/>
      </c>
      <c r="T116" s="23" t="str">
        <f t="shared" si="25"/>
        <v/>
      </c>
      <c r="U116" s="23" t="str">
        <f t="shared" si="26"/>
        <v/>
      </c>
      <c r="V116" s="18" t="str">
        <f t="shared" si="27"/>
        <v/>
      </c>
      <c r="W116" s="19"/>
    </row>
    <row r="117" spans="1:23" x14ac:dyDescent="0.25">
      <c r="A117" s="16" t="str">
        <f t="shared" si="21"/>
        <v/>
      </c>
      <c r="B117" s="17"/>
      <c r="C117" s="18" t="str">
        <f t="shared" si="22"/>
        <v/>
      </c>
      <c r="D117" s="19"/>
      <c r="E117" s="19"/>
      <c r="F117" s="19"/>
      <c r="G117" s="19"/>
      <c r="H117" s="19"/>
      <c r="I117" s="19"/>
      <c r="J117" s="20"/>
      <c r="K117" s="21"/>
      <c r="L117" s="22"/>
      <c r="M117" s="22"/>
      <c r="N117" s="20"/>
      <c r="O117" s="21"/>
      <c r="P117" s="23" t="str">
        <f t="shared" si="23"/>
        <v/>
      </c>
      <c r="Q117" s="19"/>
      <c r="R117" s="17"/>
      <c r="S117" s="16" t="str">
        <f t="shared" si="24"/>
        <v/>
      </c>
      <c r="T117" s="23" t="str">
        <f t="shared" si="25"/>
        <v/>
      </c>
      <c r="U117" s="23" t="str">
        <f t="shared" si="26"/>
        <v/>
      </c>
      <c r="V117" s="18" t="str">
        <f t="shared" si="27"/>
        <v/>
      </c>
      <c r="W117" s="19"/>
    </row>
    <row r="118" spans="1:23" x14ac:dyDescent="0.25">
      <c r="A118" s="16" t="str">
        <f t="shared" si="21"/>
        <v/>
      </c>
      <c r="B118" s="17"/>
      <c r="C118" s="18" t="str">
        <f t="shared" si="22"/>
        <v/>
      </c>
      <c r="D118" s="19"/>
      <c r="E118" s="19"/>
      <c r="F118" s="19"/>
      <c r="G118" s="19"/>
      <c r="H118" s="19"/>
      <c r="I118" s="19"/>
      <c r="J118" s="20"/>
      <c r="K118" s="21"/>
      <c r="L118" s="22"/>
      <c r="M118" s="22"/>
      <c r="N118" s="20"/>
      <c r="O118" s="21"/>
      <c r="P118" s="23" t="str">
        <f t="shared" si="23"/>
        <v/>
      </c>
      <c r="Q118" s="19"/>
      <c r="R118" s="17"/>
      <c r="S118" s="16" t="str">
        <f t="shared" si="24"/>
        <v/>
      </c>
      <c r="T118" s="23" t="str">
        <f t="shared" si="25"/>
        <v/>
      </c>
      <c r="U118" s="23" t="str">
        <f t="shared" si="26"/>
        <v/>
      </c>
      <c r="V118" s="18" t="str">
        <f t="shared" si="27"/>
        <v/>
      </c>
      <c r="W118" s="19"/>
    </row>
    <row r="119" spans="1:23" x14ac:dyDescent="0.25">
      <c r="A119" s="16" t="str">
        <f t="shared" si="21"/>
        <v/>
      </c>
      <c r="B119" s="17"/>
      <c r="C119" s="18" t="str">
        <f t="shared" si="22"/>
        <v/>
      </c>
      <c r="D119" s="19"/>
      <c r="E119" s="19"/>
      <c r="F119" s="19"/>
      <c r="G119" s="19"/>
      <c r="H119" s="19"/>
      <c r="I119" s="19"/>
      <c r="J119" s="20"/>
      <c r="K119" s="21"/>
      <c r="L119" s="22"/>
      <c r="M119" s="22"/>
      <c r="N119" s="20"/>
      <c r="O119" s="21"/>
      <c r="P119" s="23" t="str">
        <f t="shared" si="23"/>
        <v/>
      </c>
      <c r="Q119" s="19"/>
      <c r="R119" s="17"/>
      <c r="S119" s="16" t="str">
        <f t="shared" si="24"/>
        <v/>
      </c>
      <c r="T119" s="23" t="str">
        <f t="shared" si="25"/>
        <v/>
      </c>
      <c r="U119" s="23" t="str">
        <f t="shared" si="26"/>
        <v/>
      </c>
      <c r="V119" s="18" t="str">
        <f t="shared" si="27"/>
        <v/>
      </c>
      <c r="W119" s="19"/>
    </row>
    <row r="120" spans="1:23" x14ac:dyDescent="0.25">
      <c r="A120" s="16" t="str">
        <f t="shared" si="21"/>
        <v/>
      </c>
      <c r="B120" s="17"/>
      <c r="C120" s="18" t="str">
        <f t="shared" si="22"/>
        <v/>
      </c>
      <c r="D120" s="19"/>
      <c r="E120" s="19"/>
      <c r="F120" s="19"/>
      <c r="G120" s="19"/>
      <c r="H120" s="19"/>
      <c r="I120" s="19"/>
      <c r="J120" s="20"/>
      <c r="K120" s="21"/>
      <c r="L120" s="22"/>
      <c r="M120" s="22"/>
      <c r="N120" s="20"/>
      <c r="O120" s="21"/>
      <c r="P120" s="23" t="str">
        <f t="shared" si="23"/>
        <v/>
      </c>
      <c r="Q120" s="19"/>
      <c r="R120" s="17"/>
      <c r="S120" s="16" t="str">
        <f t="shared" si="24"/>
        <v/>
      </c>
      <c r="T120" s="23" t="str">
        <f t="shared" si="25"/>
        <v/>
      </c>
      <c r="U120" s="23" t="str">
        <f t="shared" si="26"/>
        <v/>
      </c>
      <c r="V120" s="18" t="str">
        <f t="shared" si="27"/>
        <v/>
      </c>
      <c r="W120" s="19"/>
    </row>
    <row r="121" spans="1:23" x14ac:dyDescent="0.25">
      <c r="A121" s="16" t="str">
        <f t="shared" si="21"/>
        <v/>
      </c>
      <c r="B121" s="17"/>
      <c r="C121" s="18" t="str">
        <f t="shared" si="22"/>
        <v/>
      </c>
      <c r="D121" s="19"/>
      <c r="E121" s="19"/>
      <c r="F121" s="19"/>
      <c r="G121" s="19"/>
      <c r="H121" s="19"/>
      <c r="I121" s="19"/>
      <c r="J121" s="20"/>
      <c r="K121" s="21"/>
      <c r="L121" s="22"/>
      <c r="M121" s="22"/>
      <c r="N121" s="20"/>
      <c r="O121" s="21"/>
      <c r="P121" s="23" t="str">
        <f t="shared" si="23"/>
        <v/>
      </c>
      <c r="Q121" s="19"/>
      <c r="R121" s="17"/>
      <c r="S121" s="16" t="str">
        <f t="shared" si="24"/>
        <v/>
      </c>
      <c r="T121" s="23" t="str">
        <f t="shared" si="25"/>
        <v/>
      </c>
      <c r="U121" s="23" t="str">
        <f t="shared" si="26"/>
        <v/>
      </c>
      <c r="V121" s="18" t="str">
        <f t="shared" si="27"/>
        <v/>
      </c>
      <c r="W121" s="19"/>
    </row>
    <row r="122" spans="1:23" x14ac:dyDescent="0.25">
      <c r="A122" s="16" t="str">
        <f t="shared" si="21"/>
        <v/>
      </c>
      <c r="B122" s="17"/>
      <c r="C122" s="18" t="str">
        <f t="shared" si="22"/>
        <v/>
      </c>
      <c r="D122" s="19"/>
      <c r="E122" s="19"/>
      <c r="F122" s="19"/>
      <c r="G122" s="19"/>
      <c r="H122" s="19"/>
      <c r="I122" s="19"/>
      <c r="J122" s="20"/>
      <c r="K122" s="21"/>
      <c r="L122" s="22"/>
      <c r="M122" s="22"/>
      <c r="N122" s="20"/>
      <c r="O122" s="21"/>
      <c r="P122" s="23" t="str">
        <f t="shared" si="23"/>
        <v/>
      </c>
      <c r="Q122" s="19"/>
      <c r="R122" s="17"/>
      <c r="S122" s="16" t="str">
        <f t="shared" si="24"/>
        <v/>
      </c>
      <c r="T122" s="23" t="str">
        <f t="shared" si="25"/>
        <v/>
      </c>
      <c r="U122" s="23" t="str">
        <f t="shared" si="26"/>
        <v/>
      </c>
      <c r="V122" s="18" t="str">
        <f t="shared" si="27"/>
        <v/>
      </c>
      <c r="W122" s="19"/>
    </row>
    <row r="123" spans="1:23" x14ac:dyDescent="0.25">
      <c r="A123" s="16" t="str">
        <f t="shared" si="21"/>
        <v/>
      </c>
      <c r="B123" s="17"/>
      <c r="C123" s="18" t="str">
        <f t="shared" si="22"/>
        <v/>
      </c>
      <c r="D123" s="19"/>
      <c r="E123" s="19"/>
      <c r="F123" s="19"/>
      <c r="G123" s="19"/>
      <c r="H123" s="19"/>
      <c r="I123" s="19"/>
      <c r="J123" s="20"/>
      <c r="K123" s="21"/>
      <c r="L123" s="22"/>
      <c r="M123" s="22"/>
      <c r="N123" s="20"/>
      <c r="O123" s="21"/>
      <c r="P123" s="23" t="str">
        <f t="shared" si="23"/>
        <v/>
      </c>
      <c r="Q123" s="19"/>
      <c r="R123" s="17"/>
      <c r="S123" s="16" t="str">
        <f t="shared" si="24"/>
        <v/>
      </c>
      <c r="T123" s="23" t="str">
        <f t="shared" si="25"/>
        <v/>
      </c>
      <c r="U123" s="23" t="str">
        <f t="shared" si="26"/>
        <v/>
      </c>
      <c r="V123" s="18" t="str">
        <f t="shared" si="27"/>
        <v/>
      </c>
      <c r="W123" s="19"/>
    </row>
    <row r="124" spans="1:23" x14ac:dyDescent="0.25">
      <c r="A124" s="16" t="str">
        <f t="shared" si="21"/>
        <v/>
      </c>
      <c r="B124" s="17"/>
      <c r="C124" s="18" t="str">
        <f t="shared" si="22"/>
        <v/>
      </c>
      <c r="D124" s="19"/>
      <c r="E124" s="19"/>
      <c r="F124" s="19"/>
      <c r="G124" s="19"/>
      <c r="H124" s="19"/>
      <c r="I124" s="19"/>
      <c r="J124" s="20"/>
      <c r="K124" s="21"/>
      <c r="L124" s="22"/>
      <c r="M124" s="22"/>
      <c r="N124" s="20"/>
      <c r="O124" s="21"/>
      <c r="P124" s="23" t="str">
        <f t="shared" si="23"/>
        <v/>
      </c>
      <c r="Q124" s="19"/>
      <c r="R124" s="17"/>
      <c r="S124" s="16" t="str">
        <f t="shared" si="24"/>
        <v/>
      </c>
      <c r="T124" s="23" t="str">
        <f t="shared" si="25"/>
        <v/>
      </c>
      <c r="U124" s="23" t="str">
        <f t="shared" si="26"/>
        <v/>
      </c>
      <c r="V124" s="18" t="str">
        <f t="shared" si="27"/>
        <v/>
      </c>
      <c r="W124" s="19"/>
    </row>
    <row r="125" spans="1:23" x14ac:dyDescent="0.25">
      <c r="A125" s="16" t="str">
        <f t="shared" si="21"/>
        <v/>
      </c>
      <c r="B125" s="17"/>
      <c r="C125" s="18" t="str">
        <f t="shared" si="22"/>
        <v/>
      </c>
      <c r="D125" s="19"/>
      <c r="E125" s="19"/>
      <c r="F125" s="19"/>
      <c r="G125" s="19"/>
      <c r="H125" s="19"/>
      <c r="I125" s="19"/>
      <c r="J125" s="20"/>
      <c r="K125" s="21"/>
      <c r="L125" s="22"/>
      <c r="M125" s="22"/>
      <c r="N125" s="20"/>
      <c r="O125" s="21"/>
      <c r="P125" s="23" t="str">
        <f t="shared" si="23"/>
        <v/>
      </c>
      <c r="Q125" s="19"/>
      <c r="R125" s="17"/>
      <c r="S125" s="16" t="str">
        <f t="shared" si="24"/>
        <v/>
      </c>
      <c r="T125" s="23" t="str">
        <f t="shared" si="25"/>
        <v/>
      </c>
      <c r="U125" s="23" t="str">
        <f t="shared" si="26"/>
        <v/>
      </c>
      <c r="V125" s="18" t="str">
        <f t="shared" si="27"/>
        <v/>
      </c>
      <c r="W125" s="19"/>
    </row>
    <row r="126" spans="1:23" x14ac:dyDescent="0.25">
      <c r="A126" s="16" t="str">
        <f t="shared" si="21"/>
        <v/>
      </c>
      <c r="B126" s="17"/>
      <c r="C126" s="18" t="str">
        <f t="shared" si="22"/>
        <v/>
      </c>
      <c r="D126" s="19"/>
      <c r="E126" s="19"/>
      <c r="F126" s="19"/>
      <c r="G126" s="19"/>
      <c r="H126" s="19"/>
      <c r="I126" s="19"/>
      <c r="J126" s="20"/>
      <c r="K126" s="21"/>
      <c r="L126" s="22"/>
      <c r="M126" s="22"/>
      <c r="N126" s="20"/>
      <c r="O126" s="21"/>
      <c r="P126" s="23" t="str">
        <f t="shared" si="23"/>
        <v/>
      </c>
      <c r="Q126" s="19"/>
      <c r="R126" s="17"/>
      <c r="S126" s="16" t="str">
        <f t="shared" si="24"/>
        <v/>
      </c>
      <c r="T126" s="23" t="str">
        <f t="shared" si="25"/>
        <v/>
      </c>
      <c r="U126" s="23" t="str">
        <f t="shared" si="26"/>
        <v/>
      </c>
      <c r="V126" s="18" t="str">
        <f t="shared" si="27"/>
        <v/>
      </c>
      <c r="W126" s="19"/>
    </row>
    <row r="127" spans="1:23" x14ac:dyDescent="0.25">
      <c r="A127" s="16" t="str">
        <f t="shared" si="21"/>
        <v/>
      </c>
      <c r="B127" s="17"/>
      <c r="C127" s="18" t="str">
        <f t="shared" si="22"/>
        <v/>
      </c>
      <c r="D127" s="19"/>
      <c r="E127" s="19"/>
      <c r="F127" s="19"/>
      <c r="G127" s="19"/>
      <c r="H127" s="19"/>
      <c r="I127" s="19"/>
      <c r="J127" s="20"/>
      <c r="K127" s="21"/>
      <c r="L127" s="22"/>
      <c r="M127" s="22"/>
      <c r="N127" s="20"/>
      <c r="O127" s="21"/>
      <c r="P127" s="23" t="str">
        <f t="shared" si="23"/>
        <v/>
      </c>
      <c r="Q127" s="19"/>
      <c r="R127" s="17"/>
      <c r="S127" s="16" t="str">
        <f t="shared" si="24"/>
        <v/>
      </c>
      <c r="T127" s="23" t="str">
        <f t="shared" si="25"/>
        <v/>
      </c>
      <c r="U127" s="23" t="str">
        <f t="shared" si="26"/>
        <v/>
      </c>
      <c r="V127" s="18" t="str">
        <f t="shared" si="27"/>
        <v/>
      </c>
      <c r="W127" s="19"/>
    </row>
    <row r="128" spans="1:23" x14ac:dyDescent="0.25">
      <c r="A128" s="16" t="str">
        <f t="shared" si="21"/>
        <v/>
      </c>
      <c r="B128" s="17"/>
      <c r="C128" s="18" t="str">
        <f t="shared" si="22"/>
        <v/>
      </c>
      <c r="D128" s="19"/>
      <c r="E128" s="19"/>
      <c r="F128" s="19"/>
      <c r="G128" s="19"/>
      <c r="H128" s="19"/>
      <c r="I128" s="19"/>
      <c r="J128" s="20"/>
      <c r="K128" s="21"/>
      <c r="L128" s="22"/>
      <c r="M128" s="22"/>
      <c r="N128" s="20"/>
      <c r="O128" s="21"/>
      <c r="P128" s="23" t="str">
        <f t="shared" si="23"/>
        <v/>
      </c>
      <c r="Q128" s="19"/>
      <c r="R128" s="17"/>
      <c r="S128" s="16" t="str">
        <f t="shared" si="24"/>
        <v/>
      </c>
      <c r="T128" s="23" t="str">
        <f t="shared" si="25"/>
        <v/>
      </c>
      <c r="U128" s="23" t="str">
        <f t="shared" si="26"/>
        <v/>
      </c>
      <c r="V128" s="18" t="str">
        <f t="shared" si="27"/>
        <v/>
      </c>
      <c r="W128" s="19"/>
    </row>
    <row r="129" spans="1:23" x14ac:dyDescent="0.25">
      <c r="A129" s="16" t="str">
        <f t="shared" si="21"/>
        <v/>
      </c>
      <c r="B129" s="17"/>
      <c r="C129" s="18" t="str">
        <f t="shared" si="22"/>
        <v/>
      </c>
      <c r="D129" s="19"/>
      <c r="E129" s="19"/>
      <c r="F129" s="19"/>
      <c r="G129" s="19"/>
      <c r="H129" s="19"/>
      <c r="I129" s="19"/>
      <c r="J129" s="20"/>
      <c r="K129" s="21"/>
      <c r="L129" s="22"/>
      <c r="M129" s="22"/>
      <c r="N129" s="20"/>
      <c r="O129" s="21"/>
      <c r="P129" s="23" t="str">
        <f t="shared" si="23"/>
        <v/>
      </c>
      <c r="Q129" s="19"/>
      <c r="R129" s="17"/>
      <c r="S129" s="16" t="str">
        <f t="shared" si="24"/>
        <v/>
      </c>
      <c r="T129" s="23" t="str">
        <f t="shared" si="25"/>
        <v/>
      </c>
      <c r="U129" s="23" t="str">
        <f t="shared" si="26"/>
        <v/>
      </c>
      <c r="V129" s="18" t="str">
        <f t="shared" si="27"/>
        <v/>
      </c>
      <c r="W129" s="19"/>
    </row>
    <row r="130" spans="1:23" x14ac:dyDescent="0.25">
      <c r="A130" s="16" t="str">
        <f t="shared" si="21"/>
        <v/>
      </c>
      <c r="B130" s="17"/>
      <c r="C130" s="18" t="str">
        <f t="shared" si="22"/>
        <v/>
      </c>
      <c r="D130" s="19"/>
      <c r="E130" s="19"/>
      <c r="F130" s="19"/>
      <c r="G130" s="19"/>
      <c r="H130" s="19"/>
      <c r="I130" s="19"/>
      <c r="J130" s="20"/>
      <c r="K130" s="21"/>
      <c r="L130" s="22"/>
      <c r="M130" s="22"/>
      <c r="N130" s="20"/>
      <c r="O130" s="21"/>
      <c r="P130" s="23" t="str">
        <f t="shared" si="23"/>
        <v/>
      </c>
      <c r="Q130" s="19"/>
      <c r="R130" s="17"/>
      <c r="S130" s="16" t="str">
        <f t="shared" si="24"/>
        <v/>
      </c>
      <c r="T130" s="23" t="str">
        <f t="shared" si="25"/>
        <v/>
      </c>
      <c r="U130" s="23" t="str">
        <f t="shared" si="26"/>
        <v/>
      </c>
      <c r="V130" s="18" t="str">
        <f t="shared" si="27"/>
        <v/>
      </c>
      <c r="W130" s="19"/>
    </row>
    <row r="131" spans="1:23" x14ac:dyDescent="0.25">
      <c r="A131" s="16" t="str">
        <f t="shared" si="21"/>
        <v/>
      </c>
      <c r="B131" s="17"/>
      <c r="C131" s="18" t="str">
        <f t="shared" si="22"/>
        <v/>
      </c>
      <c r="D131" s="19"/>
      <c r="E131" s="19"/>
      <c r="F131" s="19"/>
      <c r="G131" s="19"/>
      <c r="H131" s="19"/>
      <c r="I131" s="19"/>
      <c r="J131" s="20"/>
      <c r="K131" s="21"/>
      <c r="L131" s="22"/>
      <c r="M131" s="22"/>
      <c r="N131" s="20"/>
      <c r="O131" s="21"/>
      <c r="P131" s="23" t="str">
        <f t="shared" si="23"/>
        <v/>
      </c>
      <c r="Q131" s="19"/>
      <c r="R131" s="17"/>
      <c r="S131" s="16" t="str">
        <f t="shared" si="24"/>
        <v/>
      </c>
      <c r="T131" s="23" t="str">
        <f t="shared" si="25"/>
        <v/>
      </c>
      <c r="U131" s="23" t="str">
        <f t="shared" si="26"/>
        <v/>
      </c>
      <c r="V131" s="18" t="str">
        <f t="shared" si="27"/>
        <v/>
      </c>
      <c r="W131" s="19"/>
    </row>
    <row r="132" spans="1:23" x14ac:dyDescent="0.25">
      <c r="A132" s="16" t="str">
        <f t="shared" si="21"/>
        <v/>
      </c>
      <c r="B132" s="17"/>
      <c r="C132" s="18" t="str">
        <f t="shared" si="22"/>
        <v/>
      </c>
      <c r="D132" s="19"/>
      <c r="E132" s="19"/>
      <c r="F132" s="19"/>
      <c r="G132" s="19"/>
      <c r="H132" s="19"/>
      <c r="I132" s="19"/>
      <c r="J132" s="20"/>
      <c r="K132" s="21"/>
      <c r="L132" s="22"/>
      <c r="M132" s="22"/>
      <c r="N132" s="20"/>
      <c r="O132" s="21"/>
      <c r="P132" s="23" t="str">
        <f t="shared" si="23"/>
        <v/>
      </c>
      <c r="Q132" s="19"/>
      <c r="R132" s="17"/>
      <c r="S132" s="16" t="str">
        <f t="shared" si="24"/>
        <v/>
      </c>
      <c r="T132" s="23" t="str">
        <f t="shared" si="25"/>
        <v/>
      </c>
      <c r="U132" s="23" t="str">
        <f t="shared" si="26"/>
        <v/>
      </c>
      <c r="V132" s="18" t="str">
        <f t="shared" si="27"/>
        <v/>
      </c>
      <c r="W132" s="19"/>
    </row>
    <row r="133" spans="1:23" x14ac:dyDescent="0.25">
      <c r="A133" s="16" t="str">
        <f t="shared" si="21"/>
        <v/>
      </c>
      <c r="B133" s="17"/>
      <c r="C133" s="18" t="str">
        <f t="shared" si="22"/>
        <v/>
      </c>
      <c r="D133" s="19"/>
      <c r="E133" s="19"/>
      <c r="F133" s="19"/>
      <c r="G133" s="19"/>
      <c r="H133" s="19"/>
      <c r="I133" s="19"/>
      <c r="J133" s="20"/>
      <c r="K133" s="21"/>
      <c r="L133" s="22"/>
      <c r="M133" s="22"/>
      <c r="N133" s="20"/>
      <c r="O133" s="21"/>
      <c r="P133" s="23" t="str">
        <f t="shared" si="23"/>
        <v/>
      </c>
      <c r="Q133" s="19"/>
      <c r="R133" s="17"/>
      <c r="S133" s="16" t="str">
        <f t="shared" si="24"/>
        <v/>
      </c>
      <c r="T133" s="23" t="str">
        <f t="shared" si="25"/>
        <v/>
      </c>
      <c r="U133" s="23" t="str">
        <f t="shared" si="26"/>
        <v/>
      </c>
      <c r="V133" s="18" t="str">
        <f t="shared" si="27"/>
        <v/>
      </c>
      <c r="W133" s="19"/>
    </row>
    <row r="134" spans="1:23" x14ac:dyDescent="0.25">
      <c r="A134" s="16" t="str">
        <f t="shared" si="21"/>
        <v/>
      </c>
      <c r="B134" s="17"/>
      <c r="C134" s="18" t="str">
        <f t="shared" si="22"/>
        <v/>
      </c>
      <c r="D134" s="19"/>
      <c r="E134" s="19"/>
      <c r="F134" s="19"/>
      <c r="G134" s="19"/>
      <c r="H134" s="19"/>
      <c r="I134" s="19"/>
      <c r="J134" s="20"/>
      <c r="K134" s="21"/>
      <c r="L134" s="22"/>
      <c r="M134" s="22"/>
      <c r="N134" s="20"/>
      <c r="O134" s="21"/>
      <c r="P134" s="23" t="str">
        <f t="shared" si="23"/>
        <v/>
      </c>
      <c r="Q134" s="19"/>
      <c r="R134" s="17"/>
      <c r="S134" s="16" t="str">
        <f t="shared" si="24"/>
        <v/>
      </c>
      <c r="T134" s="23" t="str">
        <f t="shared" si="25"/>
        <v/>
      </c>
      <c r="U134" s="23" t="str">
        <f t="shared" si="26"/>
        <v/>
      </c>
      <c r="V134" s="18" t="str">
        <f t="shared" si="27"/>
        <v/>
      </c>
      <c r="W134" s="19"/>
    </row>
    <row r="135" spans="1:23" x14ac:dyDescent="0.25">
      <c r="A135" s="16" t="str">
        <f t="shared" ref="A135:A166" si="28">IF($B135="","",ROW()-6)</f>
        <v/>
      </c>
      <c r="B135" s="17"/>
      <c r="C135" s="18" t="str">
        <f t="shared" ref="C135:C166" si="29">IF($B135="","",WEEKNUM($B135,2))</f>
        <v/>
      </c>
      <c r="D135" s="19"/>
      <c r="E135" s="19"/>
      <c r="F135" s="19"/>
      <c r="G135" s="19"/>
      <c r="H135" s="19"/>
      <c r="I135" s="19"/>
      <c r="J135" s="20"/>
      <c r="K135" s="21"/>
      <c r="L135" s="22"/>
      <c r="M135" s="22"/>
      <c r="N135" s="20"/>
      <c r="O135" s="21"/>
      <c r="P135" s="23" t="str">
        <f t="shared" ref="P135:P166" si="30">IF($B135="","",IF($O135&lt;&gt;"",$O135,IF(AND($L135&lt;&gt;"",$M135&lt;&gt;""),MAX(0,($M135-$L135)*24-$N135/60),"")))</f>
        <v/>
      </c>
      <c r="Q135" s="19"/>
      <c r="R135" s="17"/>
      <c r="S135" s="16" t="str">
        <f t="shared" ref="S135:S166" si="31">IF($Q135&lt;&gt;"Hecho","",IF($R135="","",IF($B135&lt;=$R135,"Sí","No")))</f>
        <v/>
      </c>
      <c r="T135" s="23" t="str">
        <f t="shared" ref="T135:T166" si="32">IF(OR($P135="", $P135=0, $K135=""),"", $K135/$P135)</f>
        <v/>
      </c>
      <c r="U135" s="23" t="str">
        <f t="shared" ref="U135:U166" si="33">IF(OR($P135="", $P135=0, $J135=""),"", $J135/$P135)</f>
        <v/>
      </c>
      <c r="V135" s="18" t="str">
        <f t="shared" ref="V135:V166" si="34">IF(OR($H135="", $P135=""),"",IF(OR($H135="Profundo",$H135="Ejecución",$H135="Soporte"),1,0))</f>
        <v/>
      </c>
      <c r="W135" s="19"/>
    </row>
    <row r="136" spans="1:23" x14ac:dyDescent="0.25">
      <c r="A136" s="16" t="str">
        <f t="shared" si="28"/>
        <v/>
      </c>
      <c r="B136" s="17"/>
      <c r="C136" s="18" t="str">
        <f t="shared" si="29"/>
        <v/>
      </c>
      <c r="D136" s="19"/>
      <c r="E136" s="19"/>
      <c r="F136" s="19"/>
      <c r="G136" s="19"/>
      <c r="H136" s="19"/>
      <c r="I136" s="19"/>
      <c r="J136" s="20"/>
      <c r="K136" s="21"/>
      <c r="L136" s="22"/>
      <c r="M136" s="22"/>
      <c r="N136" s="20"/>
      <c r="O136" s="21"/>
      <c r="P136" s="23" t="str">
        <f t="shared" si="30"/>
        <v/>
      </c>
      <c r="Q136" s="19"/>
      <c r="R136" s="17"/>
      <c r="S136" s="16" t="str">
        <f t="shared" si="31"/>
        <v/>
      </c>
      <c r="T136" s="23" t="str">
        <f t="shared" si="32"/>
        <v/>
      </c>
      <c r="U136" s="23" t="str">
        <f t="shared" si="33"/>
        <v/>
      </c>
      <c r="V136" s="18" t="str">
        <f t="shared" si="34"/>
        <v/>
      </c>
      <c r="W136" s="19"/>
    </row>
    <row r="137" spans="1:23" x14ac:dyDescent="0.25">
      <c r="A137" s="16" t="str">
        <f t="shared" si="28"/>
        <v/>
      </c>
      <c r="B137" s="17"/>
      <c r="C137" s="18" t="str">
        <f t="shared" si="29"/>
        <v/>
      </c>
      <c r="D137" s="19"/>
      <c r="E137" s="19"/>
      <c r="F137" s="19"/>
      <c r="G137" s="19"/>
      <c r="H137" s="19"/>
      <c r="I137" s="19"/>
      <c r="J137" s="20"/>
      <c r="K137" s="21"/>
      <c r="L137" s="22"/>
      <c r="M137" s="22"/>
      <c r="N137" s="20"/>
      <c r="O137" s="21"/>
      <c r="P137" s="23" t="str">
        <f t="shared" si="30"/>
        <v/>
      </c>
      <c r="Q137" s="19"/>
      <c r="R137" s="17"/>
      <c r="S137" s="16" t="str">
        <f t="shared" si="31"/>
        <v/>
      </c>
      <c r="T137" s="23" t="str">
        <f t="shared" si="32"/>
        <v/>
      </c>
      <c r="U137" s="23" t="str">
        <f t="shared" si="33"/>
        <v/>
      </c>
      <c r="V137" s="18" t="str">
        <f t="shared" si="34"/>
        <v/>
      </c>
      <c r="W137" s="19"/>
    </row>
    <row r="138" spans="1:23" x14ac:dyDescent="0.25">
      <c r="A138" s="16" t="str">
        <f t="shared" si="28"/>
        <v/>
      </c>
      <c r="B138" s="17"/>
      <c r="C138" s="18" t="str">
        <f t="shared" si="29"/>
        <v/>
      </c>
      <c r="D138" s="19"/>
      <c r="E138" s="19"/>
      <c r="F138" s="19"/>
      <c r="G138" s="19"/>
      <c r="H138" s="19"/>
      <c r="I138" s="19"/>
      <c r="J138" s="20"/>
      <c r="K138" s="21"/>
      <c r="L138" s="22"/>
      <c r="M138" s="22"/>
      <c r="N138" s="20"/>
      <c r="O138" s="21"/>
      <c r="P138" s="23" t="str">
        <f t="shared" si="30"/>
        <v/>
      </c>
      <c r="Q138" s="19"/>
      <c r="R138" s="17"/>
      <c r="S138" s="16" t="str">
        <f t="shared" si="31"/>
        <v/>
      </c>
      <c r="T138" s="23" t="str">
        <f t="shared" si="32"/>
        <v/>
      </c>
      <c r="U138" s="23" t="str">
        <f t="shared" si="33"/>
        <v/>
      </c>
      <c r="V138" s="18" t="str">
        <f t="shared" si="34"/>
        <v/>
      </c>
      <c r="W138" s="19"/>
    </row>
    <row r="139" spans="1:23" x14ac:dyDescent="0.25">
      <c r="A139" s="16" t="str">
        <f t="shared" si="28"/>
        <v/>
      </c>
      <c r="B139" s="17"/>
      <c r="C139" s="18" t="str">
        <f t="shared" si="29"/>
        <v/>
      </c>
      <c r="D139" s="19"/>
      <c r="E139" s="19"/>
      <c r="F139" s="19"/>
      <c r="G139" s="19"/>
      <c r="H139" s="19"/>
      <c r="I139" s="19"/>
      <c r="J139" s="20"/>
      <c r="K139" s="21"/>
      <c r="L139" s="22"/>
      <c r="M139" s="22"/>
      <c r="N139" s="20"/>
      <c r="O139" s="21"/>
      <c r="P139" s="23" t="str">
        <f t="shared" si="30"/>
        <v/>
      </c>
      <c r="Q139" s="19"/>
      <c r="R139" s="17"/>
      <c r="S139" s="16" t="str">
        <f t="shared" si="31"/>
        <v/>
      </c>
      <c r="T139" s="23" t="str">
        <f t="shared" si="32"/>
        <v/>
      </c>
      <c r="U139" s="23" t="str">
        <f t="shared" si="33"/>
        <v/>
      </c>
      <c r="V139" s="18" t="str">
        <f t="shared" si="34"/>
        <v/>
      </c>
      <c r="W139" s="19"/>
    </row>
    <row r="140" spans="1:23" x14ac:dyDescent="0.25">
      <c r="A140" s="16" t="str">
        <f t="shared" si="28"/>
        <v/>
      </c>
      <c r="B140" s="17"/>
      <c r="C140" s="18" t="str">
        <f t="shared" si="29"/>
        <v/>
      </c>
      <c r="D140" s="19"/>
      <c r="E140" s="19"/>
      <c r="F140" s="19"/>
      <c r="G140" s="19"/>
      <c r="H140" s="19"/>
      <c r="I140" s="19"/>
      <c r="J140" s="20"/>
      <c r="K140" s="21"/>
      <c r="L140" s="22"/>
      <c r="M140" s="22"/>
      <c r="N140" s="20"/>
      <c r="O140" s="21"/>
      <c r="P140" s="23" t="str">
        <f t="shared" si="30"/>
        <v/>
      </c>
      <c r="Q140" s="19"/>
      <c r="R140" s="17"/>
      <c r="S140" s="16" t="str">
        <f t="shared" si="31"/>
        <v/>
      </c>
      <c r="T140" s="23" t="str">
        <f t="shared" si="32"/>
        <v/>
      </c>
      <c r="U140" s="23" t="str">
        <f t="shared" si="33"/>
        <v/>
      </c>
      <c r="V140" s="18" t="str">
        <f t="shared" si="34"/>
        <v/>
      </c>
      <c r="W140" s="19"/>
    </row>
    <row r="141" spans="1:23" x14ac:dyDescent="0.25">
      <c r="A141" s="16" t="str">
        <f t="shared" si="28"/>
        <v/>
      </c>
      <c r="B141" s="17"/>
      <c r="C141" s="18" t="str">
        <f t="shared" si="29"/>
        <v/>
      </c>
      <c r="D141" s="19"/>
      <c r="E141" s="19"/>
      <c r="F141" s="19"/>
      <c r="G141" s="19"/>
      <c r="H141" s="19"/>
      <c r="I141" s="19"/>
      <c r="J141" s="20"/>
      <c r="K141" s="21"/>
      <c r="L141" s="22"/>
      <c r="M141" s="22"/>
      <c r="N141" s="20"/>
      <c r="O141" s="21"/>
      <c r="P141" s="23" t="str">
        <f t="shared" si="30"/>
        <v/>
      </c>
      <c r="Q141" s="19"/>
      <c r="R141" s="17"/>
      <c r="S141" s="16" t="str">
        <f t="shared" si="31"/>
        <v/>
      </c>
      <c r="T141" s="23" t="str">
        <f t="shared" si="32"/>
        <v/>
      </c>
      <c r="U141" s="23" t="str">
        <f t="shared" si="33"/>
        <v/>
      </c>
      <c r="V141" s="18" t="str">
        <f t="shared" si="34"/>
        <v/>
      </c>
      <c r="W141" s="19"/>
    </row>
    <row r="142" spans="1:23" x14ac:dyDescent="0.25">
      <c r="A142" s="16" t="str">
        <f t="shared" si="28"/>
        <v/>
      </c>
      <c r="B142" s="17"/>
      <c r="C142" s="18" t="str">
        <f t="shared" si="29"/>
        <v/>
      </c>
      <c r="D142" s="19"/>
      <c r="E142" s="19"/>
      <c r="F142" s="19"/>
      <c r="G142" s="19"/>
      <c r="H142" s="19"/>
      <c r="I142" s="19"/>
      <c r="J142" s="20"/>
      <c r="K142" s="21"/>
      <c r="L142" s="22"/>
      <c r="M142" s="22"/>
      <c r="N142" s="20"/>
      <c r="O142" s="21"/>
      <c r="P142" s="23" t="str">
        <f t="shared" si="30"/>
        <v/>
      </c>
      <c r="Q142" s="19"/>
      <c r="R142" s="17"/>
      <c r="S142" s="16" t="str">
        <f t="shared" si="31"/>
        <v/>
      </c>
      <c r="T142" s="23" t="str">
        <f t="shared" si="32"/>
        <v/>
      </c>
      <c r="U142" s="23" t="str">
        <f t="shared" si="33"/>
        <v/>
      </c>
      <c r="V142" s="18" t="str">
        <f t="shared" si="34"/>
        <v/>
      </c>
      <c r="W142" s="19"/>
    </row>
    <row r="143" spans="1:23" x14ac:dyDescent="0.25">
      <c r="A143" s="16" t="str">
        <f t="shared" si="28"/>
        <v/>
      </c>
      <c r="B143" s="17"/>
      <c r="C143" s="18" t="str">
        <f t="shared" si="29"/>
        <v/>
      </c>
      <c r="D143" s="19"/>
      <c r="E143" s="19"/>
      <c r="F143" s="19"/>
      <c r="G143" s="19"/>
      <c r="H143" s="19"/>
      <c r="I143" s="19"/>
      <c r="J143" s="20"/>
      <c r="K143" s="21"/>
      <c r="L143" s="22"/>
      <c r="M143" s="22"/>
      <c r="N143" s="20"/>
      <c r="O143" s="21"/>
      <c r="P143" s="23" t="str">
        <f t="shared" si="30"/>
        <v/>
      </c>
      <c r="Q143" s="19"/>
      <c r="R143" s="17"/>
      <c r="S143" s="16" t="str">
        <f t="shared" si="31"/>
        <v/>
      </c>
      <c r="T143" s="23" t="str">
        <f t="shared" si="32"/>
        <v/>
      </c>
      <c r="U143" s="23" t="str">
        <f t="shared" si="33"/>
        <v/>
      </c>
      <c r="V143" s="18" t="str">
        <f t="shared" si="34"/>
        <v/>
      </c>
      <c r="W143" s="19"/>
    </row>
    <row r="144" spans="1:23" x14ac:dyDescent="0.25">
      <c r="A144" s="16" t="str">
        <f t="shared" si="28"/>
        <v/>
      </c>
      <c r="B144" s="17"/>
      <c r="C144" s="18" t="str">
        <f t="shared" si="29"/>
        <v/>
      </c>
      <c r="D144" s="19"/>
      <c r="E144" s="19"/>
      <c r="F144" s="19"/>
      <c r="G144" s="19"/>
      <c r="H144" s="19"/>
      <c r="I144" s="19"/>
      <c r="J144" s="20"/>
      <c r="K144" s="21"/>
      <c r="L144" s="22"/>
      <c r="M144" s="22"/>
      <c r="N144" s="20"/>
      <c r="O144" s="21"/>
      <c r="P144" s="23" t="str">
        <f t="shared" si="30"/>
        <v/>
      </c>
      <c r="Q144" s="19"/>
      <c r="R144" s="17"/>
      <c r="S144" s="16" t="str">
        <f t="shared" si="31"/>
        <v/>
      </c>
      <c r="T144" s="23" t="str">
        <f t="shared" si="32"/>
        <v/>
      </c>
      <c r="U144" s="23" t="str">
        <f t="shared" si="33"/>
        <v/>
      </c>
      <c r="V144" s="18" t="str">
        <f t="shared" si="34"/>
        <v/>
      </c>
      <c r="W144" s="19"/>
    </row>
    <row r="145" spans="1:23" x14ac:dyDescent="0.25">
      <c r="A145" s="16" t="str">
        <f t="shared" si="28"/>
        <v/>
      </c>
      <c r="B145" s="17"/>
      <c r="C145" s="18" t="str">
        <f t="shared" si="29"/>
        <v/>
      </c>
      <c r="D145" s="19"/>
      <c r="E145" s="19"/>
      <c r="F145" s="19"/>
      <c r="G145" s="19"/>
      <c r="H145" s="19"/>
      <c r="I145" s="19"/>
      <c r="J145" s="20"/>
      <c r="K145" s="21"/>
      <c r="L145" s="22"/>
      <c r="M145" s="22"/>
      <c r="N145" s="20"/>
      <c r="O145" s="21"/>
      <c r="P145" s="23" t="str">
        <f t="shared" si="30"/>
        <v/>
      </c>
      <c r="Q145" s="19"/>
      <c r="R145" s="17"/>
      <c r="S145" s="16" t="str">
        <f t="shared" si="31"/>
        <v/>
      </c>
      <c r="T145" s="23" t="str">
        <f t="shared" si="32"/>
        <v/>
      </c>
      <c r="U145" s="23" t="str">
        <f t="shared" si="33"/>
        <v/>
      </c>
      <c r="V145" s="18" t="str">
        <f t="shared" si="34"/>
        <v/>
      </c>
      <c r="W145" s="19"/>
    </row>
    <row r="146" spans="1:23" x14ac:dyDescent="0.25">
      <c r="A146" s="16" t="str">
        <f t="shared" si="28"/>
        <v/>
      </c>
      <c r="B146" s="17"/>
      <c r="C146" s="18" t="str">
        <f t="shared" si="29"/>
        <v/>
      </c>
      <c r="D146" s="19"/>
      <c r="E146" s="19"/>
      <c r="F146" s="19"/>
      <c r="G146" s="19"/>
      <c r="H146" s="19"/>
      <c r="I146" s="19"/>
      <c r="J146" s="20"/>
      <c r="K146" s="21"/>
      <c r="L146" s="22"/>
      <c r="M146" s="22"/>
      <c r="N146" s="20"/>
      <c r="O146" s="21"/>
      <c r="P146" s="23" t="str">
        <f t="shared" si="30"/>
        <v/>
      </c>
      <c r="Q146" s="19"/>
      <c r="R146" s="17"/>
      <c r="S146" s="16" t="str">
        <f t="shared" si="31"/>
        <v/>
      </c>
      <c r="T146" s="23" t="str">
        <f t="shared" si="32"/>
        <v/>
      </c>
      <c r="U146" s="23" t="str">
        <f t="shared" si="33"/>
        <v/>
      </c>
      <c r="V146" s="18" t="str">
        <f t="shared" si="34"/>
        <v/>
      </c>
      <c r="W146" s="19"/>
    </row>
    <row r="147" spans="1:23" x14ac:dyDescent="0.25">
      <c r="A147" s="16" t="str">
        <f t="shared" si="28"/>
        <v/>
      </c>
      <c r="B147" s="17"/>
      <c r="C147" s="18" t="str">
        <f t="shared" si="29"/>
        <v/>
      </c>
      <c r="D147" s="19"/>
      <c r="E147" s="19"/>
      <c r="F147" s="19"/>
      <c r="G147" s="19"/>
      <c r="H147" s="19"/>
      <c r="I147" s="19"/>
      <c r="J147" s="20"/>
      <c r="K147" s="21"/>
      <c r="L147" s="22"/>
      <c r="M147" s="22"/>
      <c r="N147" s="20"/>
      <c r="O147" s="21"/>
      <c r="P147" s="23" t="str">
        <f t="shared" si="30"/>
        <v/>
      </c>
      <c r="Q147" s="19"/>
      <c r="R147" s="17"/>
      <c r="S147" s="16" t="str">
        <f t="shared" si="31"/>
        <v/>
      </c>
      <c r="T147" s="23" t="str">
        <f t="shared" si="32"/>
        <v/>
      </c>
      <c r="U147" s="23" t="str">
        <f t="shared" si="33"/>
        <v/>
      </c>
      <c r="V147" s="18" t="str">
        <f t="shared" si="34"/>
        <v/>
      </c>
      <c r="W147" s="19"/>
    </row>
    <row r="148" spans="1:23" x14ac:dyDescent="0.25">
      <c r="A148" s="16" t="str">
        <f t="shared" si="28"/>
        <v/>
      </c>
      <c r="B148" s="17"/>
      <c r="C148" s="18" t="str">
        <f t="shared" si="29"/>
        <v/>
      </c>
      <c r="D148" s="19"/>
      <c r="E148" s="19"/>
      <c r="F148" s="19"/>
      <c r="G148" s="19"/>
      <c r="H148" s="19"/>
      <c r="I148" s="19"/>
      <c r="J148" s="20"/>
      <c r="K148" s="21"/>
      <c r="L148" s="22"/>
      <c r="M148" s="22"/>
      <c r="N148" s="20"/>
      <c r="O148" s="21"/>
      <c r="P148" s="23" t="str">
        <f t="shared" si="30"/>
        <v/>
      </c>
      <c r="Q148" s="19"/>
      <c r="R148" s="17"/>
      <c r="S148" s="16" t="str">
        <f t="shared" si="31"/>
        <v/>
      </c>
      <c r="T148" s="23" t="str">
        <f t="shared" si="32"/>
        <v/>
      </c>
      <c r="U148" s="23" t="str">
        <f t="shared" si="33"/>
        <v/>
      </c>
      <c r="V148" s="18" t="str">
        <f t="shared" si="34"/>
        <v/>
      </c>
      <c r="W148" s="19"/>
    </row>
    <row r="149" spans="1:23" x14ac:dyDescent="0.25">
      <c r="A149" s="16" t="str">
        <f t="shared" si="28"/>
        <v/>
      </c>
      <c r="B149" s="17"/>
      <c r="C149" s="18" t="str">
        <f t="shared" si="29"/>
        <v/>
      </c>
      <c r="D149" s="19"/>
      <c r="E149" s="19"/>
      <c r="F149" s="19"/>
      <c r="G149" s="19"/>
      <c r="H149" s="19"/>
      <c r="I149" s="19"/>
      <c r="J149" s="20"/>
      <c r="K149" s="21"/>
      <c r="L149" s="22"/>
      <c r="M149" s="22"/>
      <c r="N149" s="20"/>
      <c r="O149" s="21"/>
      <c r="P149" s="23" t="str">
        <f t="shared" si="30"/>
        <v/>
      </c>
      <c r="Q149" s="19"/>
      <c r="R149" s="17"/>
      <c r="S149" s="16" t="str">
        <f t="shared" si="31"/>
        <v/>
      </c>
      <c r="T149" s="23" t="str">
        <f t="shared" si="32"/>
        <v/>
      </c>
      <c r="U149" s="23" t="str">
        <f t="shared" si="33"/>
        <v/>
      </c>
      <c r="V149" s="18" t="str">
        <f t="shared" si="34"/>
        <v/>
      </c>
      <c r="W149" s="19"/>
    </row>
    <row r="150" spans="1:23" x14ac:dyDescent="0.25">
      <c r="A150" s="16" t="str">
        <f t="shared" si="28"/>
        <v/>
      </c>
      <c r="B150" s="17"/>
      <c r="C150" s="18" t="str">
        <f t="shared" si="29"/>
        <v/>
      </c>
      <c r="D150" s="19"/>
      <c r="E150" s="19"/>
      <c r="F150" s="19"/>
      <c r="G150" s="19"/>
      <c r="H150" s="19"/>
      <c r="I150" s="19"/>
      <c r="J150" s="20"/>
      <c r="K150" s="21"/>
      <c r="L150" s="22"/>
      <c r="M150" s="22"/>
      <c r="N150" s="20"/>
      <c r="O150" s="21"/>
      <c r="P150" s="23" t="str">
        <f t="shared" si="30"/>
        <v/>
      </c>
      <c r="Q150" s="19"/>
      <c r="R150" s="17"/>
      <c r="S150" s="16" t="str">
        <f t="shared" si="31"/>
        <v/>
      </c>
      <c r="T150" s="23" t="str">
        <f t="shared" si="32"/>
        <v/>
      </c>
      <c r="U150" s="23" t="str">
        <f t="shared" si="33"/>
        <v/>
      </c>
      <c r="V150" s="18" t="str">
        <f t="shared" si="34"/>
        <v/>
      </c>
      <c r="W150" s="19"/>
    </row>
    <row r="151" spans="1:23" x14ac:dyDescent="0.25">
      <c r="A151" s="16" t="str">
        <f t="shared" si="28"/>
        <v/>
      </c>
      <c r="B151" s="17"/>
      <c r="C151" s="18" t="str">
        <f t="shared" si="29"/>
        <v/>
      </c>
      <c r="D151" s="19"/>
      <c r="E151" s="19"/>
      <c r="F151" s="19"/>
      <c r="G151" s="19"/>
      <c r="H151" s="19"/>
      <c r="I151" s="19"/>
      <c r="J151" s="20"/>
      <c r="K151" s="21"/>
      <c r="L151" s="22"/>
      <c r="M151" s="22"/>
      <c r="N151" s="20"/>
      <c r="O151" s="21"/>
      <c r="P151" s="23" t="str">
        <f t="shared" si="30"/>
        <v/>
      </c>
      <c r="Q151" s="19"/>
      <c r="R151" s="17"/>
      <c r="S151" s="16" t="str">
        <f t="shared" si="31"/>
        <v/>
      </c>
      <c r="T151" s="23" t="str">
        <f t="shared" si="32"/>
        <v/>
      </c>
      <c r="U151" s="23" t="str">
        <f t="shared" si="33"/>
        <v/>
      </c>
      <c r="V151" s="18" t="str">
        <f t="shared" si="34"/>
        <v/>
      </c>
      <c r="W151" s="19"/>
    </row>
    <row r="152" spans="1:23" x14ac:dyDescent="0.25">
      <c r="A152" s="16" t="str">
        <f t="shared" si="28"/>
        <v/>
      </c>
      <c r="B152" s="17"/>
      <c r="C152" s="18" t="str">
        <f t="shared" si="29"/>
        <v/>
      </c>
      <c r="D152" s="19"/>
      <c r="E152" s="19"/>
      <c r="F152" s="19"/>
      <c r="G152" s="19"/>
      <c r="H152" s="19"/>
      <c r="I152" s="19"/>
      <c r="J152" s="20"/>
      <c r="K152" s="21"/>
      <c r="L152" s="22"/>
      <c r="M152" s="22"/>
      <c r="N152" s="20"/>
      <c r="O152" s="21"/>
      <c r="P152" s="23" t="str">
        <f t="shared" si="30"/>
        <v/>
      </c>
      <c r="Q152" s="19"/>
      <c r="R152" s="17"/>
      <c r="S152" s="16" t="str">
        <f t="shared" si="31"/>
        <v/>
      </c>
      <c r="T152" s="23" t="str">
        <f t="shared" si="32"/>
        <v/>
      </c>
      <c r="U152" s="23" t="str">
        <f t="shared" si="33"/>
        <v/>
      </c>
      <c r="V152" s="18" t="str">
        <f t="shared" si="34"/>
        <v/>
      </c>
      <c r="W152" s="19"/>
    </row>
    <row r="153" spans="1:23" x14ac:dyDescent="0.25">
      <c r="A153" s="16" t="str">
        <f t="shared" si="28"/>
        <v/>
      </c>
      <c r="B153" s="17"/>
      <c r="C153" s="18" t="str">
        <f t="shared" si="29"/>
        <v/>
      </c>
      <c r="D153" s="19"/>
      <c r="E153" s="19"/>
      <c r="F153" s="19"/>
      <c r="G153" s="19"/>
      <c r="H153" s="19"/>
      <c r="I153" s="19"/>
      <c r="J153" s="20"/>
      <c r="K153" s="21"/>
      <c r="L153" s="22"/>
      <c r="M153" s="22"/>
      <c r="N153" s="20"/>
      <c r="O153" s="21"/>
      <c r="P153" s="23" t="str">
        <f t="shared" si="30"/>
        <v/>
      </c>
      <c r="Q153" s="19"/>
      <c r="R153" s="17"/>
      <c r="S153" s="16" t="str">
        <f t="shared" si="31"/>
        <v/>
      </c>
      <c r="T153" s="23" t="str">
        <f t="shared" si="32"/>
        <v/>
      </c>
      <c r="U153" s="23" t="str">
        <f t="shared" si="33"/>
        <v/>
      </c>
      <c r="V153" s="18" t="str">
        <f t="shared" si="34"/>
        <v/>
      </c>
      <c r="W153" s="19"/>
    </row>
    <row r="154" spans="1:23" x14ac:dyDescent="0.25">
      <c r="A154" s="16" t="str">
        <f t="shared" si="28"/>
        <v/>
      </c>
      <c r="B154" s="17"/>
      <c r="C154" s="18" t="str">
        <f t="shared" si="29"/>
        <v/>
      </c>
      <c r="D154" s="19"/>
      <c r="E154" s="19"/>
      <c r="F154" s="19"/>
      <c r="G154" s="19"/>
      <c r="H154" s="19"/>
      <c r="I154" s="19"/>
      <c r="J154" s="20"/>
      <c r="K154" s="21"/>
      <c r="L154" s="22"/>
      <c r="M154" s="22"/>
      <c r="N154" s="20"/>
      <c r="O154" s="21"/>
      <c r="P154" s="23" t="str">
        <f t="shared" si="30"/>
        <v/>
      </c>
      <c r="Q154" s="19"/>
      <c r="R154" s="17"/>
      <c r="S154" s="16" t="str">
        <f t="shared" si="31"/>
        <v/>
      </c>
      <c r="T154" s="23" t="str">
        <f t="shared" si="32"/>
        <v/>
      </c>
      <c r="U154" s="23" t="str">
        <f t="shared" si="33"/>
        <v/>
      </c>
      <c r="V154" s="18" t="str">
        <f t="shared" si="34"/>
        <v/>
      </c>
      <c r="W154" s="19"/>
    </row>
    <row r="155" spans="1:23" x14ac:dyDescent="0.25">
      <c r="A155" s="16" t="str">
        <f t="shared" si="28"/>
        <v/>
      </c>
      <c r="B155" s="17"/>
      <c r="C155" s="18" t="str">
        <f t="shared" si="29"/>
        <v/>
      </c>
      <c r="D155" s="19"/>
      <c r="E155" s="19"/>
      <c r="F155" s="19"/>
      <c r="G155" s="19"/>
      <c r="H155" s="19"/>
      <c r="I155" s="19"/>
      <c r="J155" s="20"/>
      <c r="K155" s="21"/>
      <c r="L155" s="22"/>
      <c r="M155" s="22"/>
      <c r="N155" s="20"/>
      <c r="O155" s="21"/>
      <c r="P155" s="23" t="str">
        <f t="shared" si="30"/>
        <v/>
      </c>
      <c r="Q155" s="19"/>
      <c r="R155" s="17"/>
      <c r="S155" s="16" t="str">
        <f t="shared" si="31"/>
        <v/>
      </c>
      <c r="T155" s="23" t="str">
        <f t="shared" si="32"/>
        <v/>
      </c>
      <c r="U155" s="23" t="str">
        <f t="shared" si="33"/>
        <v/>
      </c>
      <c r="V155" s="18" t="str">
        <f t="shared" si="34"/>
        <v/>
      </c>
      <c r="W155" s="19"/>
    </row>
    <row r="156" spans="1:23" x14ac:dyDescent="0.25">
      <c r="A156" s="16" t="str">
        <f t="shared" si="28"/>
        <v/>
      </c>
      <c r="B156" s="17"/>
      <c r="C156" s="18" t="str">
        <f t="shared" si="29"/>
        <v/>
      </c>
      <c r="D156" s="19"/>
      <c r="E156" s="19"/>
      <c r="F156" s="19"/>
      <c r="G156" s="19"/>
      <c r="H156" s="19"/>
      <c r="I156" s="19"/>
      <c r="J156" s="20"/>
      <c r="K156" s="21"/>
      <c r="L156" s="22"/>
      <c r="M156" s="22"/>
      <c r="N156" s="20"/>
      <c r="O156" s="21"/>
      <c r="P156" s="23" t="str">
        <f t="shared" si="30"/>
        <v/>
      </c>
      <c r="Q156" s="19"/>
      <c r="R156" s="17"/>
      <c r="S156" s="16" t="str">
        <f t="shared" si="31"/>
        <v/>
      </c>
      <c r="T156" s="23" t="str">
        <f t="shared" si="32"/>
        <v/>
      </c>
      <c r="U156" s="23" t="str">
        <f t="shared" si="33"/>
        <v/>
      </c>
      <c r="V156" s="18" t="str">
        <f t="shared" si="34"/>
        <v/>
      </c>
      <c r="W156" s="19"/>
    </row>
    <row r="157" spans="1:23" x14ac:dyDescent="0.25">
      <c r="A157" s="16" t="str">
        <f t="shared" si="28"/>
        <v/>
      </c>
      <c r="B157" s="17"/>
      <c r="C157" s="18" t="str">
        <f t="shared" si="29"/>
        <v/>
      </c>
      <c r="D157" s="19"/>
      <c r="E157" s="19"/>
      <c r="F157" s="19"/>
      <c r="G157" s="19"/>
      <c r="H157" s="19"/>
      <c r="I157" s="19"/>
      <c r="J157" s="20"/>
      <c r="K157" s="21"/>
      <c r="L157" s="22"/>
      <c r="M157" s="22"/>
      <c r="N157" s="20"/>
      <c r="O157" s="21"/>
      <c r="P157" s="23" t="str">
        <f t="shared" si="30"/>
        <v/>
      </c>
      <c r="Q157" s="19"/>
      <c r="R157" s="17"/>
      <c r="S157" s="16" t="str">
        <f t="shared" si="31"/>
        <v/>
      </c>
      <c r="T157" s="23" t="str">
        <f t="shared" si="32"/>
        <v/>
      </c>
      <c r="U157" s="23" t="str">
        <f t="shared" si="33"/>
        <v/>
      </c>
      <c r="V157" s="18" t="str">
        <f t="shared" si="34"/>
        <v/>
      </c>
      <c r="W157" s="19"/>
    </row>
    <row r="158" spans="1:23" x14ac:dyDescent="0.25">
      <c r="A158" s="16" t="str">
        <f t="shared" si="28"/>
        <v/>
      </c>
      <c r="B158" s="17"/>
      <c r="C158" s="18" t="str">
        <f t="shared" si="29"/>
        <v/>
      </c>
      <c r="D158" s="19"/>
      <c r="E158" s="19"/>
      <c r="F158" s="19"/>
      <c r="G158" s="19"/>
      <c r="H158" s="19"/>
      <c r="I158" s="19"/>
      <c r="J158" s="20"/>
      <c r="K158" s="21"/>
      <c r="L158" s="22"/>
      <c r="M158" s="22"/>
      <c r="N158" s="20"/>
      <c r="O158" s="21"/>
      <c r="P158" s="23" t="str">
        <f t="shared" si="30"/>
        <v/>
      </c>
      <c r="Q158" s="19"/>
      <c r="R158" s="17"/>
      <c r="S158" s="16" t="str">
        <f t="shared" si="31"/>
        <v/>
      </c>
      <c r="T158" s="23" t="str">
        <f t="shared" si="32"/>
        <v/>
      </c>
      <c r="U158" s="23" t="str">
        <f t="shared" si="33"/>
        <v/>
      </c>
      <c r="V158" s="18" t="str">
        <f t="shared" si="34"/>
        <v/>
      </c>
      <c r="W158" s="19"/>
    </row>
    <row r="159" spans="1:23" x14ac:dyDescent="0.25">
      <c r="A159" s="16" t="str">
        <f t="shared" si="28"/>
        <v/>
      </c>
      <c r="B159" s="17"/>
      <c r="C159" s="18" t="str">
        <f t="shared" si="29"/>
        <v/>
      </c>
      <c r="D159" s="19"/>
      <c r="E159" s="19"/>
      <c r="F159" s="19"/>
      <c r="G159" s="19"/>
      <c r="H159" s="19"/>
      <c r="I159" s="19"/>
      <c r="J159" s="20"/>
      <c r="K159" s="21"/>
      <c r="L159" s="22"/>
      <c r="M159" s="22"/>
      <c r="N159" s="20"/>
      <c r="O159" s="21"/>
      <c r="P159" s="23" t="str">
        <f t="shared" si="30"/>
        <v/>
      </c>
      <c r="Q159" s="19"/>
      <c r="R159" s="17"/>
      <c r="S159" s="16" t="str">
        <f t="shared" si="31"/>
        <v/>
      </c>
      <c r="T159" s="23" t="str">
        <f t="shared" si="32"/>
        <v/>
      </c>
      <c r="U159" s="23" t="str">
        <f t="shared" si="33"/>
        <v/>
      </c>
      <c r="V159" s="18" t="str">
        <f t="shared" si="34"/>
        <v/>
      </c>
      <c r="W159" s="19"/>
    </row>
    <row r="160" spans="1:23" x14ac:dyDescent="0.25">
      <c r="A160" s="16" t="str">
        <f t="shared" si="28"/>
        <v/>
      </c>
      <c r="B160" s="17"/>
      <c r="C160" s="18" t="str">
        <f t="shared" si="29"/>
        <v/>
      </c>
      <c r="D160" s="19"/>
      <c r="E160" s="19"/>
      <c r="F160" s="19"/>
      <c r="G160" s="19"/>
      <c r="H160" s="19"/>
      <c r="I160" s="19"/>
      <c r="J160" s="20"/>
      <c r="K160" s="21"/>
      <c r="L160" s="22"/>
      <c r="M160" s="22"/>
      <c r="N160" s="20"/>
      <c r="O160" s="21"/>
      <c r="P160" s="23" t="str">
        <f t="shared" si="30"/>
        <v/>
      </c>
      <c r="Q160" s="19"/>
      <c r="R160" s="17"/>
      <c r="S160" s="16" t="str">
        <f t="shared" si="31"/>
        <v/>
      </c>
      <c r="T160" s="23" t="str">
        <f t="shared" si="32"/>
        <v/>
      </c>
      <c r="U160" s="23" t="str">
        <f t="shared" si="33"/>
        <v/>
      </c>
      <c r="V160" s="18" t="str">
        <f t="shared" si="34"/>
        <v/>
      </c>
      <c r="W160" s="19"/>
    </row>
    <row r="161" spans="1:23" x14ac:dyDescent="0.25">
      <c r="A161" s="16" t="str">
        <f t="shared" si="28"/>
        <v/>
      </c>
      <c r="B161" s="17"/>
      <c r="C161" s="18" t="str">
        <f t="shared" si="29"/>
        <v/>
      </c>
      <c r="D161" s="19"/>
      <c r="E161" s="19"/>
      <c r="F161" s="19"/>
      <c r="G161" s="19"/>
      <c r="H161" s="19"/>
      <c r="I161" s="19"/>
      <c r="J161" s="20"/>
      <c r="K161" s="21"/>
      <c r="L161" s="22"/>
      <c r="M161" s="22"/>
      <c r="N161" s="20"/>
      <c r="O161" s="21"/>
      <c r="P161" s="23" t="str">
        <f t="shared" si="30"/>
        <v/>
      </c>
      <c r="Q161" s="19"/>
      <c r="R161" s="17"/>
      <c r="S161" s="16" t="str">
        <f t="shared" si="31"/>
        <v/>
      </c>
      <c r="T161" s="23" t="str">
        <f t="shared" si="32"/>
        <v/>
      </c>
      <c r="U161" s="23" t="str">
        <f t="shared" si="33"/>
        <v/>
      </c>
      <c r="V161" s="18" t="str">
        <f t="shared" si="34"/>
        <v/>
      </c>
      <c r="W161" s="19"/>
    </row>
    <row r="162" spans="1:23" x14ac:dyDescent="0.25">
      <c r="A162" s="16" t="str">
        <f t="shared" si="28"/>
        <v/>
      </c>
      <c r="B162" s="17"/>
      <c r="C162" s="18" t="str">
        <f t="shared" si="29"/>
        <v/>
      </c>
      <c r="D162" s="19"/>
      <c r="E162" s="19"/>
      <c r="F162" s="19"/>
      <c r="G162" s="19"/>
      <c r="H162" s="19"/>
      <c r="I162" s="19"/>
      <c r="J162" s="20"/>
      <c r="K162" s="21"/>
      <c r="L162" s="22"/>
      <c r="M162" s="22"/>
      <c r="N162" s="20"/>
      <c r="O162" s="21"/>
      <c r="P162" s="23" t="str">
        <f t="shared" si="30"/>
        <v/>
      </c>
      <c r="Q162" s="19"/>
      <c r="R162" s="17"/>
      <c r="S162" s="16" t="str">
        <f t="shared" si="31"/>
        <v/>
      </c>
      <c r="T162" s="23" t="str">
        <f t="shared" si="32"/>
        <v/>
      </c>
      <c r="U162" s="23" t="str">
        <f t="shared" si="33"/>
        <v/>
      </c>
      <c r="V162" s="18" t="str">
        <f t="shared" si="34"/>
        <v/>
      </c>
      <c r="W162" s="19"/>
    </row>
    <row r="163" spans="1:23" x14ac:dyDescent="0.25">
      <c r="A163" s="16" t="str">
        <f t="shared" si="28"/>
        <v/>
      </c>
      <c r="B163" s="17"/>
      <c r="C163" s="18" t="str">
        <f t="shared" si="29"/>
        <v/>
      </c>
      <c r="D163" s="19"/>
      <c r="E163" s="19"/>
      <c r="F163" s="19"/>
      <c r="G163" s="19"/>
      <c r="H163" s="19"/>
      <c r="I163" s="19"/>
      <c r="J163" s="20"/>
      <c r="K163" s="21"/>
      <c r="L163" s="22"/>
      <c r="M163" s="22"/>
      <c r="N163" s="20"/>
      <c r="O163" s="21"/>
      <c r="P163" s="23" t="str">
        <f t="shared" si="30"/>
        <v/>
      </c>
      <c r="Q163" s="19"/>
      <c r="R163" s="17"/>
      <c r="S163" s="16" t="str">
        <f t="shared" si="31"/>
        <v/>
      </c>
      <c r="T163" s="23" t="str">
        <f t="shared" si="32"/>
        <v/>
      </c>
      <c r="U163" s="23" t="str">
        <f t="shared" si="33"/>
        <v/>
      </c>
      <c r="V163" s="18" t="str">
        <f t="shared" si="34"/>
        <v/>
      </c>
      <c r="W163" s="19"/>
    </row>
    <row r="164" spans="1:23" x14ac:dyDescent="0.25">
      <c r="A164" s="16" t="str">
        <f t="shared" si="28"/>
        <v/>
      </c>
      <c r="B164" s="17"/>
      <c r="C164" s="18" t="str">
        <f t="shared" si="29"/>
        <v/>
      </c>
      <c r="D164" s="19"/>
      <c r="E164" s="19"/>
      <c r="F164" s="19"/>
      <c r="G164" s="19"/>
      <c r="H164" s="19"/>
      <c r="I164" s="19"/>
      <c r="J164" s="20"/>
      <c r="K164" s="21"/>
      <c r="L164" s="22"/>
      <c r="M164" s="22"/>
      <c r="N164" s="20"/>
      <c r="O164" s="21"/>
      <c r="P164" s="23" t="str">
        <f t="shared" si="30"/>
        <v/>
      </c>
      <c r="Q164" s="19"/>
      <c r="R164" s="17"/>
      <c r="S164" s="16" t="str">
        <f t="shared" si="31"/>
        <v/>
      </c>
      <c r="T164" s="23" t="str">
        <f t="shared" si="32"/>
        <v/>
      </c>
      <c r="U164" s="23" t="str">
        <f t="shared" si="33"/>
        <v/>
      </c>
      <c r="V164" s="18" t="str">
        <f t="shared" si="34"/>
        <v/>
      </c>
      <c r="W164" s="19"/>
    </row>
    <row r="165" spans="1:23" x14ac:dyDescent="0.25">
      <c r="A165" s="16" t="str">
        <f t="shared" si="28"/>
        <v/>
      </c>
      <c r="B165" s="17"/>
      <c r="C165" s="18" t="str">
        <f t="shared" si="29"/>
        <v/>
      </c>
      <c r="D165" s="19"/>
      <c r="E165" s="19"/>
      <c r="F165" s="19"/>
      <c r="G165" s="19"/>
      <c r="H165" s="19"/>
      <c r="I165" s="19"/>
      <c r="J165" s="20"/>
      <c r="K165" s="21"/>
      <c r="L165" s="22"/>
      <c r="M165" s="22"/>
      <c r="N165" s="20"/>
      <c r="O165" s="21"/>
      <c r="P165" s="23" t="str">
        <f t="shared" si="30"/>
        <v/>
      </c>
      <c r="Q165" s="19"/>
      <c r="R165" s="17"/>
      <c r="S165" s="16" t="str">
        <f t="shared" si="31"/>
        <v/>
      </c>
      <c r="T165" s="23" t="str">
        <f t="shared" si="32"/>
        <v/>
      </c>
      <c r="U165" s="23" t="str">
        <f t="shared" si="33"/>
        <v/>
      </c>
      <c r="V165" s="18" t="str">
        <f t="shared" si="34"/>
        <v/>
      </c>
      <c r="W165" s="19"/>
    </row>
    <row r="166" spans="1:23" x14ac:dyDescent="0.25">
      <c r="A166" s="16" t="str">
        <f t="shared" si="28"/>
        <v/>
      </c>
      <c r="B166" s="17"/>
      <c r="C166" s="18" t="str">
        <f t="shared" si="29"/>
        <v/>
      </c>
      <c r="D166" s="19"/>
      <c r="E166" s="19"/>
      <c r="F166" s="19"/>
      <c r="G166" s="19"/>
      <c r="H166" s="19"/>
      <c r="I166" s="19"/>
      <c r="J166" s="20"/>
      <c r="K166" s="21"/>
      <c r="L166" s="22"/>
      <c r="M166" s="22"/>
      <c r="N166" s="20"/>
      <c r="O166" s="21"/>
      <c r="P166" s="23" t="str">
        <f t="shared" si="30"/>
        <v/>
      </c>
      <c r="Q166" s="19"/>
      <c r="R166" s="17"/>
      <c r="S166" s="16" t="str">
        <f t="shared" si="31"/>
        <v/>
      </c>
      <c r="T166" s="23" t="str">
        <f t="shared" si="32"/>
        <v/>
      </c>
      <c r="U166" s="23" t="str">
        <f t="shared" si="33"/>
        <v/>
      </c>
      <c r="V166" s="18" t="str">
        <f t="shared" si="34"/>
        <v/>
      </c>
      <c r="W166" s="19"/>
    </row>
    <row r="167" spans="1:23" x14ac:dyDescent="0.25">
      <c r="A167" s="16" t="str">
        <f t="shared" ref="A167:A198" si="35">IF($B167="","",ROW()-6)</f>
        <v/>
      </c>
      <c r="B167" s="17"/>
      <c r="C167" s="18" t="str">
        <f t="shared" ref="C167:C198" si="36">IF($B167="","",WEEKNUM($B167,2))</f>
        <v/>
      </c>
      <c r="D167" s="19"/>
      <c r="E167" s="19"/>
      <c r="F167" s="19"/>
      <c r="G167" s="19"/>
      <c r="H167" s="19"/>
      <c r="I167" s="19"/>
      <c r="J167" s="20"/>
      <c r="K167" s="21"/>
      <c r="L167" s="22"/>
      <c r="M167" s="22"/>
      <c r="N167" s="20"/>
      <c r="O167" s="21"/>
      <c r="P167" s="23" t="str">
        <f t="shared" ref="P167:P198" si="37">IF($B167="","",IF($O167&lt;&gt;"",$O167,IF(AND($L167&lt;&gt;"",$M167&lt;&gt;""),MAX(0,($M167-$L167)*24-$N167/60),"")))</f>
        <v/>
      </c>
      <c r="Q167" s="19"/>
      <c r="R167" s="17"/>
      <c r="S167" s="16" t="str">
        <f t="shared" ref="S167:S198" si="38">IF($Q167&lt;&gt;"Hecho","",IF($R167="","",IF($B167&lt;=$R167,"Sí","No")))</f>
        <v/>
      </c>
      <c r="T167" s="23" t="str">
        <f t="shared" ref="T167:T198" si="39">IF(OR($P167="", $P167=0, $K167=""),"", $K167/$P167)</f>
        <v/>
      </c>
      <c r="U167" s="23" t="str">
        <f t="shared" ref="U167:U198" si="40">IF(OR($P167="", $P167=0, $J167=""),"", $J167/$P167)</f>
        <v/>
      </c>
      <c r="V167" s="18" t="str">
        <f t="shared" ref="V167:V198" si="41">IF(OR($H167="", $P167=""),"",IF(OR($H167="Profundo",$H167="Ejecución",$H167="Soporte"),1,0))</f>
        <v/>
      </c>
      <c r="W167" s="19"/>
    </row>
    <row r="168" spans="1:23" x14ac:dyDescent="0.25">
      <c r="A168" s="16" t="str">
        <f t="shared" si="35"/>
        <v/>
      </c>
      <c r="B168" s="17"/>
      <c r="C168" s="18" t="str">
        <f t="shared" si="36"/>
        <v/>
      </c>
      <c r="D168" s="19"/>
      <c r="E168" s="19"/>
      <c r="F168" s="19"/>
      <c r="G168" s="19"/>
      <c r="H168" s="19"/>
      <c r="I168" s="19"/>
      <c r="J168" s="20"/>
      <c r="K168" s="21"/>
      <c r="L168" s="22"/>
      <c r="M168" s="22"/>
      <c r="N168" s="20"/>
      <c r="O168" s="21"/>
      <c r="P168" s="23" t="str">
        <f t="shared" si="37"/>
        <v/>
      </c>
      <c r="Q168" s="19"/>
      <c r="R168" s="17"/>
      <c r="S168" s="16" t="str">
        <f t="shared" si="38"/>
        <v/>
      </c>
      <c r="T168" s="23" t="str">
        <f t="shared" si="39"/>
        <v/>
      </c>
      <c r="U168" s="23" t="str">
        <f t="shared" si="40"/>
        <v/>
      </c>
      <c r="V168" s="18" t="str">
        <f t="shared" si="41"/>
        <v/>
      </c>
      <c r="W168" s="19"/>
    </row>
    <row r="169" spans="1:23" x14ac:dyDescent="0.25">
      <c r="A169" s="16" t="str">
        <f t="shared" si="35"/>
        <v/>
      </c>
      <c r="B169" s="17"/>
      <c r="C169" s="18" t="str">
        <f t="shared" si="36"/>
        <v/>
      </c>
      <c r="D169" s="19"/>
      <c r="E169" s="19"/>
      <c r="F169" s="19"/>
      <c r="G169" s="19"/>
      <c r="H169" s="19"/>
      <c r="I169" s="19"/>
      <c r="J169" s="20"/>
      <c r="K169" s="21"/>
      <c r="L169" s="22"/>
      <c r="M169" s="22"/>
      <c r="N169" s="20"/>
      <c r="O169" s="21"/>
      <c r="P169" s="23" t="str">
        <f t="shared" si="37"/>
        <v/>
      </c>
      <c r="Q169" s="19"/>
      <c r="R169" s="17"/>
      <c r="S169" s="16" t="str">
        <f t="shared" si="38"/>
        <v/>
      </c>
      <c r="T169" s="23" t="str">
        <f t="shared" si="39"/>
        <v/>
      </c>
      <c r="U169" s="23" t="str">
        <f t="shared" si="40"/>
        <v/>
      </c>
      <c r="V169" s="18" t="str">
        <f t="shared" si="41"/>
        <v/>
      </c>
      <c r="W169" s="19"/>
    </row>
    <row r="170" spans="1:23" x14ac:dyDescent="0.25">
      <c r="A170" s="16" t="str">
        <f t="shared" si="35"/>
        <v/>
      </c>
      <c r="B170" s="17"/>
      <c r="C170" s="18" t="str">
        <f t="shared" si="36"/>
        <v/>
      </c>
      <c r="D170" s="19"/>
      <c r="E170" s="19"/>
      <c r="F170" s="19"/>
      <c r="G170" s="19"/>
      <c r="H170" s="19"/>
      <c r="I170" s="19"/>
      <c r="J170" s="20"/>
      <c r="K170" s="21"/>
      <c r="L170" s="22"/>
      <c r="M170" s="22"/>
      <c r="N170" s="20"/>
      <c r="O170" s="21"/>
      <c r="P170" s="23" t="str">
        <f t="shared" si="37"/>
        <v/>
      </c>
      <c r="Q170" s="19"/>
      <c r="R170" s="17"/>
      <c r="S170" s="16" t="str">
        <f t="shared" si="38"/>
        <v/>
      </c>
      <c r="T170" s="23" t="str">
        <f t="shared" si="39"/>
        <v/>
      </c>
      <c r="U170" s="23" t="str">
        <f t="shared" si="40"/>
        <v/>
      </c>
      <c r="V170" s="18" t="str">
        <f t="shared" si="41"/>
        <v/>
      </c>
      <c r="W170" s="19"/>
    </row>
    <row r="171" spans="1:23" x14ac:dyDescent="0.25">
      <c r="A171" s="16" t="str">
        <f t="shared" si="35"/>
        <v/>
      </c>
      <c r="B171" s="17"/>
      <c r="C171" s="18" t="str">
        <f t="shared" si="36"/>
        <v/>
      </c>
      <c r="D171" s="19"/>
      <c r="E171" s="19"/>
      <c r="F171" s="19"/>
      <c r="G171" s="19"/>
      <c r="H171" s="19"/>
      <c r="I171" s="19"/>
      <c r="J171" s="20"/>
      <c r="K171" s="21"/>
      <c r="L171" s="22"/>
      <c r="M171" s="22"/>
      <c r="N171" s="20"/>
      <c r="O171" s="21"/>
      <c r="P171" s="23" t="str">
        <f t="shared" si="37"/>
        <v/>
      </c>
      <c r="Q171" s="19"/>
      <c r="R171" s="17"/>
      <c r="S171" s="16" t="str">
        <f t="shared" si="38"/>
        <v/>
      </c>
      <c r="T171" s="23" t="str">
        <f t="shared" si="39"/>
        <v/>
      </c>
      <c r="U171" s="23" t="str">
        <f t="shared" si="40"/>
        <v/>
      </c>
      <c r="V171" s="18" t="str">
        <f t="shared" si="41"/>
        <v/>
      </c>
      <c r="W171" s="19"/>
    </row>
    <row r="172" spans="1:23" x14ac:dyDescent="0.25">
      <c r="A172" s="16" t="str">
        <f t="shared" si="35"/>
        <v/>
      </c>
      <c r="B172" s="17"/>
      <c r="C172" s="18" t="str">
        <f t="shared" si="36"/>
        <v/>
      </c>
      <c r="D172" s="19"/>
      <c r="E172" s="19"/>
      <c r="F172" s="19"/>
      <c r="G172" s="19"/>
      <c r="H172" s="19"/>
      <c r="I172" s="19"/>
      <c r="J172" s="20"/>
      <c r="K172" s="21"/>
      <c r="L172" s="22"/>
      <c r="M172" s="22"/>
      <c r="N172" s="20"/>
      <c r="O172" s="21"/>
      <c r="P172" s="23" t="str">
        <f t="shared" si="37"/>
        <v/>
      </c>
      <c r="Q172" s="19"/>
      <c r="R172" s="17"/>
      <c r="S172" s="16" t="str">
        <f t="shared" si="38"/>
        <v/>
      </c>
      <c r="T172" s="23" t="str">
        <f t="shared" si="39"/>
        <v/>
      </c>
      <c r="U172" s="23" t="str">
        <f t="shared" si="40"/>
        <v/>
      </c>
      <c r="V172" s="18" t="str">
        <f t="shared" si="41"/>
        <v/>
      </c>
      <c r="W172" s="19"/>
    </row>
    <row r="173" spans="1:23" x14ac:dyDescent="0.25">
      <c r="A173" s="16" t="str">
        <f t="shared" si="35"/>
        <v/>
      </c>
      <c r="B173" s="17"/>
      <c r="C173" s="18" t="str">
        <f t="shared" si="36"/>
        <v/>
      </c>
      <c r="D173" s="19"/>
      <c r="E173" s="19"/>
      <c r="F173" s="19"/>
      <c r="G173" s="19"/>
      <c r="H173" s="19"/>
      <c r="I173" s="19"/>
      <c r="J173" s="20"/>
      <c r="K173" s="21"/>
      <c r="L173" s="22"/>
      <c r="M173" s="22"/>
      <c r="N173" s="20"/>
      <c r="O173" s="21"/>
      <c r="P173" s="23" t="str">
        <f t="shared" si="37"/>
        <v/>
      </c>
      <c r="Q173" s="19"/>
      <c r="R173" s="17"/>
      <c r="S173" s="16" t="str">
        <f t="shared" si="38"/>
        <v/>
      </c>
      <c r="T173" s="23" t="str">
        <f t="shared" si="39"/>
        <v/>
      </c>
      <c r="U173" s="23" t="str">
        <f t="shared" si="40"/>
        <v/>
      </c>
      <c r="V173" s="18" t="str">
        <f t="shared" si="41"/>
        <v/>
      </c>
      <c r="W173" s="19"/>
    </row>
    <row r="174" spans="1:23" x14ac:dyDescent="0.25">
      <c r="A174" s="16" t="str">
        <f t="shared" si="35"/>
        <v/>
      </c>
      <c r="B174" s="17"/>
      <c r="C174" s="18" t="str">
        <f t="shared" si="36"/>
        <v/>
      </c>
      <c r="D174" s="19"/>
      <c r="E174" s="19"/>
      <c r="F174" s="19"/>
      <c r="G174" s="19"/>
      <c r="H174" s="19"/>
      <c r="I174" s="19"/>
      <c r="J174" s="20"/>
      <c r="K174" s="21"/>
      <c r="L174" s="22"/>
      <c r="M174" s="22"/>
      <c r="N174" s="20"/>
      <c r="O174" s="21"/>
      <c r="P174" s="23" t="str">
        <f t="shared" si="37"/>
        <v/>
      </c>
      <c r="Q174" s="19"/>
      <c r="R174" s="17"/>
      <c r="S174" s="16" t="str">
        <f t="shared" si="38"/>
        <v/>
      </c>
      <c r="T174" s="23" t="str">
        <f t="shared" si="39"/>
        <v/>
      </c>
      <c r="U174" s="23" t="str">
        <f t="shared" si="40"/>
        <v/>
      </c>
      <c r="V174" s="18" t="str">
        <f t="shared" si="41"/>
        <v/>
      </c>
      <c r="W174" s="19"/>
    </row>
    <row r="175" spans="1:23" x14ac:dyDescent="0.25">
      <c r="A175" s="16" t="str">
        <f t="shared" si="35"/>
        <v/>
      </c>
      <c r="B175" s="17"/>
      <c r="C175" s="18" t="str">
        <f t="shared" si="36"/>
        <v/>
      </c>
      <c r="D175" s="19"/>
      <c r="E175" s="19"/>
      <c r="F175" s="19"/>
      <c r="G175" s="19"/>
      <c r="H175" s="19"/>
      <c r="I175" s="19"/>
      <c r="J175" s="20"/>
      <c r="K175" s="21"/>
      <c r="L175" s="22"/>
      <c r="M175" s="22"/>
      <c r="N175" s="20"/>
      <c r="O175" s="21"/>
      <c r="P175" s="23" t="str">
        <f t="shared" si="37"/>
        <v/>
      </c>
      <c r="Q175" s="19"/>
      <c r="R175" s="17"/>
      <c r="S175" s="16" t="str">
        <f t="shared" si="38"/>
        <v/>
      </c>
      <c r="T175" s="23" t="str">
        <f t="shared" si="39"/>
        <v/>
      </c>
      <c r="U175" s="23" t="str">
        <f t="shared" si="40"/>
        <v/>
      </c>
      <c r="V175" s="18" t="str">
        <f t="shared" si="41"/>
        <v/>
      </c>
      <c r="W175" s="19"/>
    </row>
    <row r="176" spans="1:23" x14ac:dyDescent="0.25">
      <c r="A176" s="16" t="str">
        <f t="shared" si="35"/>
        <v/>
      </c>
      <c r="B176" s="17"/>
      <c r="C176" s="18" t="str">
        <f t="shared" si="36"/>
        <v/>
      </c>
      <c r="D176" s="19"/>
      <c r="E176" s="19"/>
      <c r="F176" s="19"/>
      <c r="G176" s="19"/>
      <c r="H176" s="19"/>
      <c r="I176" s="19"/>
      <c r="J176" s="20"/>
      <c r="K176" s="21"/>
      <c r="L176" s="22"/>
      <c r="M176" s="22"/>
      <c r="N176" s="20"/>
      <c r="O176" s="21"/>
      <c r="P176" s="23" t="str">
        <f t="shared" si="37"/>
        <v/>
      </c>
      <c r="Q176" s="19"/>
      <c r="R176" s="17"/>
      <c r="S176" s="16" t="str">
        <f t="shared" si="38"/>
        <v/>
      </c>
      <c r="T176" s="23" t="str">
        <f t="shared" si="39"/>
        <v/>
      </c>
      <c r="U176" s="23" t="str">
        <f t="shared" si="40"/>
        <v/>
      </c>
      <c r="V176" s="18" t="str">
        <f t="shared" si="41"/>
        <v/>
      </c>
      <c r="W176" s="19"/>
    </row>
    <row r="177" spans="1:23" x14ac:dyDescent="0.25">
      <c r="A177" s="16" t="str">
        <f t="shared" si="35"/>
        <v/>
      </c>
      <c r="B177" s="17"/>
      <c r="C177" s="18" t="str">
        <f t="shared" si="36"/>
        <v/>
      </c>
      <c r="D177" s="19"/>
      <c r="E177" s="19"/>
      <c r="F177" s="19"/>
      <c r="G177" s="19"/>
      <c r="H177" s="19"/>
      <c r="I177" s="19"/>
      <c r="J177" s="20"/>
      <c r="K177" s="21"/>
      <c r="L177" s="22"/>
      <c r="M177" s="22"/>
      <c r="N177" s="20"/>
      <c r="O177" s="21"/>
      <c r="P177" s="23" t="str">
        <f t="shared" si="37"/>
        <v/>
      </c>
      <c r="Q177" s="19"/>
      <c r="R177" s="17"/>
      <c r="S177" s="16" t="str">
        <f t="shared" si="38"/>
        <v/>
      </c>
      <c r="T177" s="23" t="str">
        <f t="shared" si="39"/>
        <v/>
      </c>
      <c r="U177" s="23" t="str">
        <f t="shared" si="40"/>
        <v/>
      </c>
      <c r="V177" s="18" t="str">
        <f t="shared" si="41"/>
        <v/>
      </c>
      <c r="W177" s="19"/>
    </row>
    <row r="178" spans="1:23" x14ac:dyDescent="0.25">
      <c r="A178" s="16" t="str">
        <f t="shared" si="35"/>
        <v/>
      </c>
      <c r="B178" s="17"/>
      <c r="C178" s="18" t="str">
        <f t="shared" si="36"/>
        <v/>
      </c>
      <c r="D178" s="19"/>
      <c r="E178" s="19"/>
      <c r="F178" s="19"/>
      <c r="G178" s="19"/>
      <c r="H178" s="19"/>
      <c r="I178" s="19"/>
      <c r="J178" s="20"/>
      <c r="K178" s="21"/>
      <c r="L178" s="22"/>
      <c r="M178" s="22"/>
      <c r="N178" s="20"/>
      <c r="O178" s="21"/>
      <c r="P178" s="23" t="str">
        <f t="shared" si="37"/>
        <v/>
      </c>
      <c r="Q178" s="19"/>
      <c r="R178" s="17"/>
      <c r="S178" s="16" t="str">
        <f t="shared" si="38"/>
        <v/>
      </c>
      <c r="T178" s="23" t="str">
        <f t="shared" si="39"/>
        <v/>
      </c>
      <c r="U178" s="23" t="str">
        <f t="shared" si="40"/>
        <v/>
      </c>
      <c r="V178" s="18" t="str">
        <f t="shared" si="41"/>
        <v/>
      </c>
      <c r="W178" s="19"/>
    </row>
    <row r="179" spans="1:23" x14ac:dyDescent="0.25">
      <c r="A179" s="16" t="str">
        <f t="shared" si="35"/>
        <v/>
      </c>
      <c r="B179" s="17"/>
      <c r="C179" s="18" t="str">
        <f t="shared" si="36"/>
        <v/>
      </c>
      <c r="D179" s="19"/>
      <c r="E179" s="19"/>
      <c r="F179" s="19"/>
      <c r="G179" s="19"/>
      <c r="H179" s="19"/>
      <c r="I179" s="19"/>
      <c r="J179" s="20"/>
      <c r="K179" s="21"/>
      <c r="L179" s="22"/>
      <c r="M179" s="22"/>
      <c r="N179" s="20"/>
      <c r="O179" s="21"/>
      <c r="P179" s="23" t="str">
        <f t="shared" si="37"/>
        <v/>
      </c>
      <c r="Q179" s="19"/>
      <c r="R179" s="17"/>
      <c r="S179" s="16" t="str">
        <f t="shared" si="38"/>
        <v/>
      </c>
      <c r="T179" s="23" t="str">
        <f t="shared" si="39"/>
        <v/>
      </c>
      <c r="U179" s="23" t="str">
        <f t="shared" si="40"/>
        <v/>
      </c>
      <c r="V179" s="18" t="str">
        <f t="shared" si="41"/>
        <v/>
      </c>
      <c r="W179" s="19"/>
    </row>
    <row r="180" spans="1:23" x14ac:dyDescent="0.25">
      <c r="A180" s="16" t="str">
        <f t="shared" si="35"/>
        <v/>
      </c>
      <c r="B180" s="17"/>
      <c r="C180" s="18" t="str">
        <f t="shared" si="36"/>
        <v/>
      </c>
      <c r="D180" s="19"/>
      <c r="E180" s="19"/>
      <c r="F180" s="19"/>
      <c r="G180" s="19"/>
      <c r="H180" s="19"/>
      <c r="I180" s="19"/>
      <c r="J180" s="20"/>
      <c r="K180" s="21"/>
      <c r="L180" s="22"/>
      <c r="M180" s="22"/>
      <c r="N180" s="20"/>
      <c r="O180" s="21"/>
      <c r="P180" s="23" t="str">
        <f t="shared" si="37"/>
        <v/>
      </c>
      <c r="Q180" s="19"/>
      <c r="R180" s="17"/>
      <c r="S180" s="16" t="str">
        <f t="shared" si="38"/>
        <v/>
      </c>
      <c r="T180" s="23" t="str">
        <f t="shared" si="39"/>
        <v/>
      </c>
      <c r="U180" s="23" t="str">
        <f t="shared" si="40"/>
        <v/>
      </c>
      <c r="V180" s="18" t="str">
        <f t="shared" si="41"/>
        <v/>
      </c>
      <c r="W180" s="19"/>
    </row>
    <row r="181" spans="1:23" x14ac:dyDescent="0.25">
      <c r="A181" s="16" t="str">
        <f t="shared" si="35"/>
        <v/>
      </c>
      <c r="B181" s="17"/>
      <c r="C181" s="18" t="str">
        <f t="shared" si="36"/>
        <v/>
      </c>
      <c r="D181" s="19"/>
      <c r="E181" s="19"/>
      <c r="F181" s="19"/>
      <c r="G181" s="19"/>
      <c r="H181" s="19"/>
      <c r="I181" s="19"/>
      <c r="J181" s="20"/>
      <c r="K181" s="21"/>
      <c r="L181" s="22"/>
      <c r="M181" s="22"/>
      <c r="N181" s="20"/>
      <c r="O181" s="21"/>
      <c r="P181" s="23" t="str">
        <f t="shared" si="37"/>
        <v/>
      </c>
      <c r="Q181" s="19"/>
      <c r="R181" s="17"/>
      <c r="S181" s="16" t="str">
        <f t="shared" si="38"/>
        <v/>
      </c>
      <c r="T181" s="23" t="str">
        <f t="shared" si="39"/>
        <v/>
      </c>
      <c r="U181" s="23" t="str">
        <f t="shared" si="40"/>
        <v/>
      </c>
      <c r="V181" s="18" t="str">
        <f t="shared" si="41"/>
        <v/>
      </c>
      <c r="W181" s="19"/>
    </row>
    <row r="182" spans="1:23" x14ac:dyDescent="0.25">
      <c r="A182" s="16" t="str">
        <f t="shared" si="35"/>
        <v/>
      </c>
      <c r="B182" s="17"/>
      <c r="C182" s="18" t="str">
        <f t="shared" si="36"/>
        <v/>
      </c>
      <c r="D182" s="19"/>
      <c r="E182" s="19"/>
      <c r="F182" s="19"/>
      <c r="G182" s="19"/>
      <c r="H182" s="19"/>
      <c r="I182" s="19"/>
      <c r="J182" s="20"/>
      <c r="K182" s="21"/>
      <c r="L182" s="22"/>
      <c r="M182" s="22"/>
      <c r="N182" s="20"/>
      <c r="O182" s="21"/>
      <c r="P182" s="23" t="str">
        <f t="shared" si="37"/>
        <v/>
      </c>
      <c r="Q182" s="19"/>
      <c r="R182" s="17"/>
      <c r="S182" s="16" t="str">
        <f t="shared" si="38"/>
        <v/>
      </c>
      <c r="T182" s="23" t="str">
        <f t="shared" si="39"/>
        <v/>
      </c>
      <c r="U182" s="23" t="str">
        <f t="shared" si="40"/>
        <v/>
      </c>
      <c r="V182" s="18" t="str">
        <f t="shared" si="41"/>
        <v/>
      </c>
      <c r="W182" s="19"/>
    </row>
    <row r="183" spans="1:23" x14ac:dyDescent="0.25">
      <c r="A183" s="16" t="str">
        <f t="shared" si="35"/>
        <v/>
      </c>
      <c r="B183" s="17"/>
      <c r="C183" s="18" t="str">
        <f t="shared" si="36"/>
        <v/>
      </c>
      <c r="D183" s="19"/>
      <c r="E183" s="19"/>
      <c r="F183" s="19"/>
      <c r="G183" s="19"/>
      <c r="H183" s="19"/>
      <c r="I183" s="19"/>
      <c r="J183" s="20"/>
      <c r="K183" s="21"/>
      <c r="L183" s="22"/>
      <c r="M183" s="22"/>
      <c r="N183" s="20"/>
      <c r="O183" s="21"/>
      <c r="P183" s="23" t="str">
        <f t="shared" si="37"/>
        <v/>
      </c>
      <c r="Q183" s="19"/>
      <c r="R183" s="17"/>
      <c r="S183" s="16" t="str">
        <f t="shared" si="38"/>
        <v/>
      </c>
      <c r="T183" s="23" t="str">
        <f t="shared" si="39"/>
        <v/>
      </c>
      <c r="U183" s="23" t="str">
        <f t="shared" si="40"/>
        <v/>
      </c>
      <c r="V183" s="18" t="str">
        <f t="shared" si="41"/>
        <v/>
      </c>
      <c r="W183" s="19"/>
    </row>
    <row r="184" spans="1:23" x14ac:dyDescent="0.25">
      <c r="A184" s="16" t="str">
        <f t="shared" si="35"/>
        <v/>
      </c>
      <c r="B184" s="17"/>
      <c r="C184" s="18" t="str">
        <f t="shared" si="36"/>
        <v/>
      </c>
      <c r="D184" s="19"/>
      <c r="E184" s="19"/>
      <c r="F184" s="19"/>
      <c r="G184" s="19"/>
      <c r="H184" s="19"/>
      <c r="I184" s="19"/>
      <c r="J184" s="20"/>
      <c r="K184" s="21"/>
      <c r="L184" s="22"/>
      <c r="M184" s="22"/>
      <c r="N184" s="20"/>
      <c r="O184" s="21"/>
      <c r="P184" s="23" t="str">
        <f t="shared" si="37"/>
        <v/>
      </c>
      <c r="Q184" s="19"/>
      <c r="R184" s="17"/>
      <c r="S184" s="16" t="str">
        <f t="shared" si="38"/>
        <v/>
      </c>
      <c r="T184" s="23" t="str">
        <f t="shared" si="39"/>
        <v/>
      </c>
      <c r="U184" s="23" t="str">
        <f t="shared" si="40"/>
        <v/>
      </c>
      <c r="V184" s="18" t="str">
        <f t="shared" si="41"/>
        <v/>
      </c>
      <c r="W184" s="19"/>
    </row>
    <row r="185" spans="1:23" x14ac:dyDescent="0.25">
      <c r="A185" s="16" t="str">
        <f t="shared" si="35"/>
        <v/>
      </c>
      <c r="B185" s="17"/>
      <c r="C185" s="18" t="str">
        <f t="shared" si="36"/>
        <v/>
      </c>
      <c r="D185" s="19"/>
      <c r="E185" s="19"/>
      <c r="F185" s="19"/>
      <c r="G185" s="19"/>
      <c r="H185" s="19"/>
      <c r="I185" s="19"/>
      <c r="J185" s="20"/>
      <c r="K185" s="21"/>
      <c r="L185" s="22"/>
      <c r="M185" s="22"/>
      <c r="N185" s="20"/>
      <c r="O185" s="21"/>
      <c r="P185" s="23" t="str">
        <f t="shared" si="37"/>
        <v/>
      </c>
      <c r="Q185" s="19"/>
      <c r="R185" s="17"/>
      <c r="S185" s="16" t="str">
        <f t="shared" si="38"/>
        <v/>
      </c>
      <c r="T185" s="23" t="str">
        <f t="shared" si="39"/>
        <v/>
      </c>
      <c r="U185" s="23" t="str">
        <f t="shared" si="40"/>
        <v/>
      </c>
      <c r="V185" s="18" t="str">
        <f t="shared" si="41"/>
        <v/>
      </c>
      <c r="W185" s="19"/>
    </row>
    <row r="186" spans="1:23" x14ac:dyDescent="0.25">
      <c r="A186" s="16" t="str">
        <f t="shared" si="35"/>
        <v/>
      </c>
      <c r="B186" s="17"/>
      <c r="C186" s="18" t="str">
        <f t="shared" si="36"/>
        <v/>
      </c>
      <c r="D186" s="19"/>
      <c r="E186" s="19"/>
      <c r="F186" s="19"/>
      <c r="G186" s="19"/>
      <c r="H186" s="19"/>
      <c r="I186" s="19"/>
      <c r="J186" s="20"/>
      <c r="K186" s="21"/>
      <c r="L186" s="22"/>
      <c r="M186" s="22"/>
      <c r="N186" s="20"/>
      <c r="O186" s="21"/>
      <c r="P186" s="23" t="str">
        <f t="shared" si="37"/>
        <v/>
      </c>
      <c r="Q186" s="19"/>
      <c r="R186" s="17"/>
      <c r="S186" s="16" t="str">
        <f t="shared" si="38"/>
        <v/>
      </c>
      <c r="T186" s="23" t="str">
        <f t="shared" si="39"/>
        <v/>
      </c>
      <c r="U186" s="23" t="str">
        <f t="shared" si="40"/>
        <v/>
      </c>
      <c r="V186" s="18" t="str">
        <f t="shared" si="41"/>
        <v/>
      </c>
      <c r="W186" s="19"/>
    </row>
    <row r="187" spans="1:23" x14ac:dyDescent="0.25">
      <c r="A187" s="16" t="str">
        <f t="shared" si="35"/>
        <v/>
      </c>
      <c r="B187" s="17"/>
      <c r="C187" s="18" t="str">
        <f t="shared" si="36"/>
        <v/>
      </c>
      <c r="D187" s="19"/>
      <c r="E187" s="19"/>
      <c r="F187" s="19"/>
      <c r="G187" s="19"/>
      <c r="H187" s="19"/>
      <c r="I187" s="19"/>
      <c r="J187" s="20"/>
      <c r="K187" s="21"/>
      <c r="L187" s="22"/>
      <c r="M187" s="22"/>
      <c r="N187" s="20"/>
      <c r="O187" s="21"/>
      <c r="P187" s="23" t="str">
        <f t="shared" si="37"/>
        <v/>
      </c>
      <c r="Q187" s="19"/>
      <c r="R187" s="17"/>
      <c r="S187" s="16" t="str">
        <f t="shared" si="38"/>
        <v/>
      </c>
      <c r="T187" s="23" t="str">
        <f t="shared" si="39"/>
        <v/>
      </c>
      <c r="U187" s="23" t="str">
        <f t="shared" si="40"/>
        <v/>
      </c>
      <c r="V187" s="18" t="str">
        <f t="shared" si="41"/>
        <v/>
      </c>
      <c r="W187" s="19"/>
    </row>
    <row r="188" spans="1:23" x14ac:dyDescent="0.25">
      <c r="A188" s="16" t="str">
        <f t="shared" si="35"/>
        <v/>
      </c>
      <c r="B188" s="17"/>
      <c r="C188" s="18" t="str">
        <f t="shared" si="36"/>
        <v/>
      </c>
      <c r="D188" s="19"/>
      <c r="E188" s="19"/>
      <c r="F188" s="19"/>
      <c r="G188" s="19"/>
      <c r="H188" s="19"/>
      <c r="I188" s="19"/>
      <c r="J188" s="20"/>
      <c r="K188" s="21"/>
      <c r="L188" s="22"/>
      <c r="M188" s="22"/>
      <c r="N188" s="20"/>
      <c r="O188" s="21"/>
      <c r="P188" s="23" t="str">
        <f t="shared" si="37"/>
        <v/>
      </c>
      <c r="Q188" s="19"/>
      <c r="R188" s="17"/>
      <c r="S188" s="16" t="str">
        <f t="shared" si="38"/>
        <v/>
      </c>
      <c r="T188" s="23" t="str">
        <f t="shared" si="39"/>
        <v/>
      </c>
      <c r="U188" s="23" t="str">
        <f t="shared" si="40"/>
        <v/>
      </c>
      <c r="V188" s="18" t="str">
        <f t="shared" si="41"/>
        <v/>
      </c>
      <c r="W188" s="19"/>
    </row>
    <row r="189" spans="1:23" x14ac:dyDescent="0.25">
      <c r="A189" s="16" t="str">
        <f t="shared" si="35"/>
        <v/>
      </c>
      <c r="B189" s="17"/>
      <c r="C189" s="18" t="str">
        <f t="shared" si="36"/>
        <v/>
      </c>
      <c r="D189" s="19"/>
      <c r="E189" s="19"/>
      <c r="F189" s="19"/>
      <c r="G189" s="19"/>
      <c r="H189" s="19"/>
      <c r="I189" s="19"/>
      <c r="J189" s="20"/>
      <c r="K189" s="21"/>
      <c r="L189" s="22"/>
      <c r="M189" s="22"/>
      <c r="N189" s="20"/>
      <c r="O189" s="21"/>
      <c r="P189" s="23" t="str">
        <f t="shared" si="37"/>
        <v/>
      </c>
      <c r="Q189" s="19"/>
      <c r="R189" s="17"/>
      <c r="S189" s="16" t="str">
        <f t="shared" si="38"/>
        <v/>
      </c>
      <c r="T189" s="23" t="str">
        <f t="shared" si="39"/>
        <v/>
      </c>
      <c r="U189" s="23" t="str">
        <f t="shared" si="40"/>
        <v/>
      </c>
      <c r="V189" s="18" t="str">
        <f t="shared" si="41"/>
        <v/>
      </c>
      <c r="W189" s="19"/>
    </row>
    <row r="190" spans="1:23" x14ac:dyDescent="0.25">
      <c r="A190" s="16" t="str">
        <f t="shared" si="35"/>
        <v/>
      </c>
      <c r="B190" s="17"/>
      <c r="C190" s="18" t="str">
        <f t="shared" si="36"/>
        <v/>
      </c>
      <c r="D190" s="19"/>
      <c r="E190" s="19"/>
      <c r="F190" s="19"/>
      <c r="G190" s="19"/>
      <c r="H190" s="19"/>
      <c r="I190" s="19"/>
      <c r="J190" s="20"/>
      <c r="K190" s="21"/>
      <c r="L190" s="22"/>
      <c r="M190" s="22"/>
      <c r="N190" s="20"/>
      <c r="O190" s="21"/>
      <c r="P190" s="23" t="str">
        <f t="shared" si="37"/>
        <v/>
      </c>
      <c r="Q190" s="19"/>
      <c r="R190" s="17"/>
      <c r="S190" s="16" t="str">
        <f t="shared" si="38"/>
        <v/>
      </c>
      <c r="T190" s="23" t="str">
        <f t="shared" si="39"/>
        <v/>
      </c>
      <c r="U190" s="23" t="str">
        <f t="shared" si="40"/>
        <v/>
      </c>
      <c r="V190" s="18" t="str">
        <f t="shared" si="41"/>
        <v/>
      </c>
      <c r="W190" s="19"/>
    </row>
    <row r="191" spans="1:23" x14ac:dyDescent="0.25">
      <c r="A191" s="16" t="str">
        <f t="shared" si="35"/>
        <v/>
      </c>
      <c r="B191" s="17"/>
      <c r="C191" s="18" t="str">
        <f t="shared" si="36"/>
        <v/>
      </c>
      <c r="D191" s="19"/>
      <c r="E191" s="19"/>
      <c r="F191" s="19"/>
      <c r="G191" s="19"/>
      <c r="H191" s="19"/>
      <c r="I191" s="19"/>
      <c r="J191" s="20"/>
      <c r="K191" s="21"/>
      <c r="L191" s="22"/>
      <c r="M191" s="22"/>
      <c r="N191" s="20"/>
      <c r="O191" s="21"/>
      <c r="P191" s="23" t="str">
        <f t="shared" si="37"/>
        <v/>
      </c>
      <c r="Q191" s="19"/>
      <c r="R191" s="17"/>
      <c r="S191" s="16" t="str">
        <f t="shared" si="38"/>
        <v/>
      </c>
      <c r="T191" s="23" t="str">
        <f t="shared" si="39"/>
        <v/>
      </c>
      <c r="U191" s="23" t="str">
        <f t="shared" si="40"/>
        <v/>
      </c>
      <c r="V191" s="18" t="str">
        <f t="shared" si="41"/>
        <v/>
      </c>
      <c r="W191" s="19"/>
    </row>
    <row r="192" spans="1:23" x14ac:dyDescent="0.25">
      <c r="A192" s="16" t="str">
        <f t="shared" si="35"/>
        <v/>
      </c>
      <c r="B192" s="17"/>
      <c r="C192" s="18" t="str">
        <f t="shared" si="36"/>
        <v/>
      </c>
      <c r="D192" s="19"/>
      <c r="E192" s="19"/>
      <c r="F192" s="19"/>
      <c r="G192" s="19"/>
      <c r="H192" s="19"/>
      <c r="I192" s="19"/>
      <c r="J192" s="20"/>
      <c r="K192" s="21"/>
      <c r="L192" s="22"/>
      <c r="M192" s="22"/>
      <c r="N192" s="20"/>
      <c r="O192" s="21"/>
      <c r="P192" s="23" t="str">
        <f t="shared" si="37"/>
        <v/>
      </c>
      <c r="Q192" s="19"/>
      <c r="R192" s="17"/>
      <c r="S192" s="16" t="str">
        <f t="shared" si="38"/>
        <v/>
      </c>
      <c r="T192" s="23" t="str">
        <f t="shared" si="39"/>
        <v/>
      </c>
      <c r="U192" s="23" t="str">
        <f t="shared" si="40"/>
        <v/>
      </c>
      <c r="V192" s="18" t="str">
        <f t="shared" si="41"/>
        <v/>
      </c>
      <c r="W192" s="19"/>
    </row>
    <row r="193" spans="1:23" x14ac:dyDescent="0.25">
      <c r="A193" s="16" t="str">
        <f t="shared" si="35"/>
        <v/>
      </c>
      <c r="B193" s="17"/>
      <c r="C193" s="18" t="str">
        <f t="shared" si="36"/>
        <v/>
      </c>
      <c r="D193" s="19"/>
      <c r="E193" s="19"/>
      <c r="F193" s="19"/>
      <c r="G193" s="19"/>
      <c r="H193" s="19"/>
      <c r="I193" s="19"/>
      <c r="J193" s="20"/>
      <c r="K193" s="21"/>
      <c r="L193" s="22"/>
      <c r="M193" s="22"/>
      <c r="N193" s="20"/>
      <c r="O193" s="21"/>
      <c r="P193" s="23" t="str">
        <f t="shared" si="37"/>
        <v/>
      </c>
      <c r="Q193" s="19"/>
      <c r="R193" s="17"/>
      <c r="S193" s="16" t="str">
        <f t="shared" si="38"/>
        <v/>
      </c>
      <c r="T193" s="23" t="str">
        <f t="shared" si="39"/>
        <v/>
      </c>
      <c r="U193" s="23" t="str">
        <f t="shared" si="40"/>
        <v/>
      </c>
      <c r="V193" s="18" t="str">
        <f t="shared" si="41"/>
        <v/>
      </c>
      <c r="W193" s="19"/>
    </row>
    <row r="194" spans="1:23" x14ac:dyDescent="0.25">
      <c r="A194" s="16" t="str">
        <f t="shared" si="35"/>
        <v/>
      </c>
      <c r="B194" s="17"/>
      <c r="C194" s="18" t="str">
        <f t="shared" si="36"/>
        <v/>
      </c>
      <c r="D194" s="19"/>
      <c r="E194" s="19"/>
      <c r="F194" s="19"/>
      <c r="G194" s="19"/>
      <c r="H194" s="19"/>
      <c r="I194" s="19"/>
      <c r="J194" s="20"/>
      <c r="K194" s="21"/>
      <c r="L194" s="22"/>
      <c r="M194" s="22"/>
      <c r="N194" s="20"/>
      <c r="O194" s="21"/>
      <c r="P194" s="23" t="str">
        <f t="shared" si="37"/>
        <v/>
      </c>
      <c r="Q194" s="19"/>
      <c r="R194" s="17"/>
      <c r="S194" s="16" t="str">
        <f t="shared" si="38"/>
        <v/>
      </c>
      <c r="T194" s="23" t="str">
        <f t="shared" si="39"/>
        <v/>
      </c>
      <c r="U194" s="23" t="str">
        <f t="shared" si="40"/>
        <v/>
      </c>
      <c r="V194" s="18" t="str">
        <f t="shared" si="41"/>
        <v/>
      </c>
      <c r="W194" s="19"/>
    </row>
    <row r="195" spans="1:23" x14ac:dyDescent="0.25">
      <c r="A195" s="16" t="str">
        <f t="shared" si="35"/>
        <v/>
      </c>
      <c r="B195" s="17"/>
      <c r="C195" s="18" t="str">
        <f t="shared" si="36"/>
        <v/>
      </c>
      <c r="D195" s="19"/>
      <c r="E195" s="19"/>
      <c r="F195" s="19"/>
      <c r="G195" s="19"/>
      <c r="H195" s="19"/>
      <c r="I195" s="19"/>
      <c r="J195" s="20"/>
      <c r="K195" s="21"/>
      <c r="L195" s="22"/>
      <c r="M195" s="22"/>
      <c r="N195" s="20"/>
      <c r="O195" s="21"/>
      <c r="P195" s="23" t="str">
        <f t="shared" si="37"/>
        <v/>
      </c>
      <c r="Q195" s="19"/>
      <c r="R195" s="17"/>
      <c r="S195" s="16" t="str">
        <f t="shared" si="38"/>
        <v/>
      </c>
      <c r="T195" s="23" t="str">
        <f t="shared" si="39"/>
        <v/>
      </c>
      <c r="U195" s="23" t="str">
        <f t="shared" si="40"/>
        <v/>
      </c>
      <c r="V195" s="18" t="str">
        <f t="shared" si="41"/>
        <v/>
      </c>
      <c r="W195" s="19"/>
    </row>
    <row r="196" spans="1:23" x14ac:dyDescent="0.25">
      <c r="A196" s="16" t="str">
        <f t="shared" si="35"/>
        <v/>
      </c>
      <c r="B196" s="17"/>
      <c r="C196" s="18" t="str">
        <f t="shared" si="36"/>
        <v/>
      </c>
      <c r="D196" s="19"/>
      <c r="E196" s="19"/>
      <c r="F196" s="19"/>
      <c r="G196" s="19"/>
      <c r="H196" s="19"/>
      <c r="I196" s="19"/>
      <c r="J196" s="20"/>
      <c r="K196" s="21"/>
      <c r="L196" s="22"/>
      <c r="M196" s="22"/>
      <c r="N196" s="20"/>
      <c r="O196" s="21"/>
      <c r="P196" s="23" t="str">
        <f t="shared" si="37"/>
        <v/>
      </c>
      <c r="Q196" s="19"/>
      <c r="R196" s="17"/>
      <c r="S196" s="16" t="str">
        <f t="shared" si="38"/>
        <v/>
      </c>
      <c r="T196" s="23" t="str">
        <f t="shared" si="39"/>
        <v/>
      </c>
      <c r="U196" s="23" t="str">
        <f t="shared" si="40"/>
        <v/>
      </c>
      <c r="V196" s="18" t="str">
        <f t="shared" si="41"/>
        <v/>
      </c>
      <c r="W196" s="19"/>
    </row>
    <row r="197" spans="1:23" x14ac:dyDescent="0.25">
      <c r="A197" s="16" t="str">
        <f t="shared" si="35"/>
        <v/>
      </c>
      <c r="B197" s="17"/>
      <c r="C197" s="18" t="str">
        <f t="shared" si="36"/>
        <v/>
      </c>
      <c r="D197" s="19"/>
      <c r="E197" s="19"/>
      <c r="F197" s="19"/>
      <c r="G197" s="19"/>
      <c r="H197" s="19"/>
      <c r="I197" s="19"/>
      <c r="J197" s="20"/>
      <c r="K197" s="21"/>
      <c r="L197" s="22"/>
      <c r="M197" s="22"/>
      <c r="N197" s="20"/>
      <c r="O197" s="21"/>
      <c r="P197" s="23" t="str">
        <f t="shared" si="37"/>
        <v/>
      </c>
      <c r="Q197" s="19"/>
      <c r="R197" s="17"/>
      <c r="S197" s="16" t="str">
        <f t="shared" si="38"/>
        <v/>
      </c>
      <c r="T197" s="23" t="str">
        <f t="shared" si="39"/>
        <v/>
      </c>
      <c r="U197" s="23" t="str">
        <f t="shared" si="40"/>
        <v/>
      </c>
      <c r="V197" s="18" t="str">
        <f t="shared" si="41"/>
        <v/>
      </c>
      <c r="W197" s="19"/>
    </row>
    <row r="198" spans="1:23" x14ac:dyDescent="0.25">
      <c r="A198" s="16" t="str">
        <f t="shared" si="35"/>
        <v/>
      </c>
      <c r="B198" s="17"/>
      <c r="C198" s="18" t="str">
        <f t="shared" si="36"/>
        <v/>
      </c>
      <c r="D198" s="19"/>
      <c r="E198" s="19"/>
      <c r="F198" s="19"/>
      <c r="G198" s="19"/>
      <c r="H198" s="19"/>
      <c r="I198" s="19"/>
      <c r="J198" s="20"/>
      <c r="K198" s="21"/>
      <c r="L198" s="22"/>
      <c r="M198" s="22"/>
      <c r="N198" s="20"/>
      <c r="O198" s="21"/>
      <c r="P198" s="23" t="str">
        <f t="shared" si="37"/>
        <v/>
      </c>
      <c r="Q198" s="19"/>
      <c r="R198" s="17"/>
      <c r="S198" s="16" t="str">
        <f t="shared" si="38"/>
        <v/>
      </c>
      <c r="T198" s="23" t="str">
        <f t="shared" si="39"/>
        <v/>
      </c>
      <c r="U198" s="23" t="str">
        <f t="shared" si="40"/>
        <v/>
      </c>
      <c r="V198" s="18" t="str">
        <f t="shared" si="41"/>
        <v/>
      </c>
      <c r="W198" s="19"/>
    </row>
    <row r="199" spans="1:23" x14ac:dyDescent="0.25">
      <c r="A199" s="16" t="str">
        <f t="shared" ref="A199:A206" si="42">IF($B199="","",ROW()-6)</f>
        <v/>
      </c>
      <c r="B199" s="17"/>
      <c r="C199" s="18" t="str">
        <f t="shared" ref="C199:C206" si="43">IF($B199="","",WEEKNUM($B199,2))</f>
        <v/>
      </c>
      <c r="D199" s="19"/>
      <c r="E199" s="19"/>
      <c r="F199" s="19"/>
      <c r="G199" s="19"/>
      <c r="H199" s="19"/>
      <c r="I199" s="19"/>
      <c r="J199" s="20"/>
      <c r="K199" s="21"/>
      <c r="L199" s="22"/>
      <c r="M199" s="22"/>
      <c r="N199" s="20"/>
      <c r="O199" s="21"/>
      <c r="P199" s="23" t="str">
        <f t="shared" ref="P199:P206" si="44">IF($B199="","",IF($O199&lt;&gt;"",$O199,IF(AND($L199&lt;&gt;"",$M199&lt;&gt;""),MAX(0,($M199-$L199)*24-$N199/60),"")))</f>
        <v/>
      </c>
      <c r="Q199" s="19"/>
      <c r="R199" s="17"/>
      <c r="S199" s="16" t="str">
        <f t="shared" ref="S199:S206" si="45">IF($Q199&lt;&gt;"Hecho","",IF($R199="","",IF($B199&lt;=$R199,"Sí","No")))</f>
        <v/>
      </c>
      <c r="T199" s="23" t="str">
        <f t="shared" ref="T199:T206" si="46">IF(OR($P199="", $P199=0, $K199=""),"", $K199/$P199)</f>
        <v/>
      </c>
      <c r="U199" s="23" t="str">
        <f t="shared" ref="U199:U206" si="47">IF(OR($P199="", $P199=0, $J199=""),"", $J199/$P199)</f>
        <v/>
      </c>
      <c r="V199" s="18" t="str">
        <f t="shared" ref="V199:V206" si="48">IF(OR($H199="", $P199=""),"",IF(OR($H199="Profundo",$H199="Ejecución",$H199="Soporte"),1,0))</f>
        <v/>
      </c>
      <c r="W199" s="19"/>
    </row>
    <row r="200" spans="1:23" x14ac:dyDescent="0.25">
      <c r="A200" s="16" t="str">
        <f t="shared" si="42"/>
        <v/>
      </c>
      <c r="B200" s="17"/>
      <c r="C200" s="18" t="str">
        <f t="shared" si="43"/>
        <v/>
      </c>
      <c r="D200" s="19"/>
      <c r="E200" s="19"/>
      <c r="F200" s="19"/>
      <c r="G200" s="19"/>
      <c r="H200" s="19"/>
      <c r="I200" s="19"/>
      <c r="J200" s="20"/>
      <c r="K200" s="21"/>
      <c r="L200" s="22"/>
      <c r="M200" s="22"/>
      <c r="N200" s="20"/>
      <c r="O200" s="21"/>
      <c r="P200" s="23" t="str">
        <f t="shared" si="44"/>
        <v/>
      </c>
      <c r="Q200" s="19"/>
      <c r="R200" s="17"/>
      <c r="S200" s="16" t="str">
        <f t="shared" si="45"/>
        <v/>
      </c>
      <c r="T200" s="23" t="str">
        <f t="shared" si="46"/>
        <v/>
      </c>
      <c r="U200" s="23" t="str">
        <f t="shared" si="47"/>
        <v/>
      </c>
      <c r="V200" s="18" t="str">
        <f t="shared" si="48"/>
        <v/>
      </c>
      <c r="W200" s="19"/>
    </row>
    <row r="201" spans="1:23" x14ac:dyDescent="0.25">
      <c r="A201" s="16" t="str">
        <f t="shared" si="42"/>
        <v/>
      </c>
      <c r="B201" s="17"/>
      <c r="C201" s="18" t="str">
        <f t="shared" si="43"/>
        <v/>
      </c>
      <c r="D201" s="19"/>
      <c r="E201" s="19"/>
      <c r="F201" s="19"/>
      <c r="G201" s="19"/>
      <c r="H201" s="19"/>
      <c r="I201" s="19"/>
      <c r="J201" s="20"/>
      <c r="K201" s="21"/>
      <c r="L201" s="22"/>
      <c r="M201" s="22"/>
      <c r="N201" s="20"/>
      <c r="O201" s="21"/>
      <c r="P201" s="23" t="str">
        <f t="shared" si="44"/>
        <v/>
      </c>
      <c r="Q201" s="19"/>
      <c r="R201" s="17"/>
      <c r="S201" s="16" t="str">
        <f t="shared" si="45"/>
        <v/>
      </c>
      <c r="T201" s="23" t="str">
        <f t="shared" si="46"/>
        <v/>
      </c>
      <c r="U201" s="23" t="str">
        <f t="shared" si="47"/>
        <v/>
      </c>
      <c r="V201" s="18" t="str">
        <f t="shared" si="48"/>
        <v/>
      </c>
      <c r="W201" s="19"/>
    </row>
    <row r="202" spans="1:23" x14ac:dyDescent="0.25">
      <c r="A202" s="16" t="str">
        <f t="shared" si="42"/>
        <v/>
      </c>
      <c r="B202" s="17"/>
      <c r="C202" s="18" t="str">
        <f t="shared" si="43"/>
        <v/>
      </c>
      <c r="D202" s="19"/>
      <c r="E202" s="19"/>
      <c r="F202" s="19"/>
      <c r="G202" s="19"/>
      <c r="H202" s="19"/>
      <c r="I202" s="19"/>
      <c r="J202" s="20"/>
      <c r="K202" s="21"/>
      <c r="L202" s="22"/>
      <c r="M202" s="22"/>
      <c r="N202" s="20"/>
      <c r="O202" s="21"/>
      <c r="P202" s="23" t="str">
        <f t="shared" si="44"/>
        <v/>
      </c>
      <c r="Q202" s="19"/>
      <c r="R202" s="17"/>
      <c r="S202" s="16" t="str">
        <f t="shared" si="45"/>
        <v/>
      </c>
      <c r="T202" s="23" t="str">
        <f t="shared" si="46"/>
        <v/>
      </c>
      <c r="U202" s="23" t="str">
        <f t="shared" si="47"/>
        <v/>
      </c>
      <c r="V202" s="18" t="str">
        <f t="shared" si="48"/>
        <v/>
      </c>
      <c r="W202" s="19"/>
    </row>
    <row r="203" spans="1:23" x14ac:dyDescent="0.25">
      <c r="A203" s="16" t="str">
        <f t="shared" si="42"/>
        <v/>
      </c>
      <c r="B203" s="17"/>
      <c r="C203" s="18" t="str">
        <f t="shared" si="43"/>
        <v/>
      </c>
      <c r="D203" s="19"/>
      <c r="E203" s="19"/>
      <c r="F203" s="19"/>
      <c r="G203" s="19"/>
      <c r="H203" s="19"/>
      <c r="I203" s="19"/>
      <c r="J203" s="20"/>
      <c r="K203" s="21"/>
      <c r="L203" s="22"/>
      <c r="M203" s="22"/>
      <c r="N203" s="20"/>
      <c r="O203" s="21"/>
      <c r="P203" s="23" t="str">
        <f t="shared" si="44"/>
        <v/>
      </c>
      <c r="Q203" s="19"/>
      <c r="R203" s="17"/>
      <c r="S203" s="16" t="str">
        <f t="shared" si="45"/>
        <v/>
      </c>
      <c r="T203" s="23" t="str">
        <f t="shared" si="46"/>
        <v/>
      </c>
      <c r="U203" s="23" t="str">
        <f t="shared" si="47"/>
        <v/>
      </c>
      <c r="V203" s="18" t="str">
        <f t="shared" si="48"/>
        <v/>
      </c>
      <c r="W203" s="19"/>
    </row>
    <row r="204" spans="1:23" x14ac:dyDescent="0.25">
      <c r="A204" s="16" t="str">
        <f t="shared" si="42"/>
        <v/>
      </c>
      <c r="B204" s="17"/>
      <c r="C204" s="18" t="str">
        <f t="shared" si="43"/>
        <v/>
      </c>
      <c r="D204" s="19"/>
      <c r="E204" s="19"/>
      <c r="F204" s="19"/>
      <c r="G204" s="19"/>
      <c r="H204" s="19"/>
      <c r="I204" s="19"/>
      <c r="J204" s="20"/>
      <c r="K204" s="21"/>
      <c r="L204" s="22"/>
      <c r="M204" s="22"/>
      <c r="N204" s="20"/>
      <c r="O204" s="21"/>
      <c r="P204" s="23" t="str">
        <f t="shared" si="44"/>
        <v/>
      </c>
      <c r="Q204" s="19"/>
      <c r="R204" s="17"/>
      <c r="S204" s="16" t="str">
        <f t="shared" si="45"/>
        <v/>
      </c>
      <c r="T204" s="23" t="str">
        <f t="shared" si="46"/>
        <v/>
      </c>
      <c r="U204" s="23" t="str">
        <f t="shared" si="47"/>
        <v/>
      </c>
      <c r="V204" s="18" t="str">
        <f t="shared" si="48"/>
        <v/>
      </c>
      <c r="W204" s="19"/>
    </row>
    <row r="205" spans="1:23" x14ac:dyDescent="0.25">
      <c r="A205" s="16" t="str">
        <f t="shared" si="42"/>
        <v/>
      </c>
      <c r="B205" s="17"/>
      <c r="C205" s="18" t="str">
        <f t="shared" si="43"/>
        <v/>
      </c>
      <c r="D205" s="19"/>
      <c r="E205" s="19"/>
      <c r="F205" s="19"/>
      <c r="G205" s="19"/>
      <c r="H205" s="19"/>
      <c r="I205" s="19"/>
      <c r="J205" s="20"/>
      <c r="K205" s="21"/>
      <c r="L205" s="22"/>
      <c r="M205" s="22"/>
      <c r="N205" s="20"/>
      <c r="O205" s="21"/>
      <c r="P205" s="23" t="str">
        <f t="shared" si="44"/>
        <v/>
      </c>
      <c r="Q205" s="19"/>
      <c r="R205" s="17"/>
      <c r="S205" s="16" t="str">
        <f t="shared" si="45"/>
        <v/>
      </c>
      <c r="T205" s="23" t="str">
        <f t="shared" si="46"/>
        <v/>
      </c>
      <c r="U205" s="23" t="str">
        <f t="shared" si="47"/>
        <v/>
      </c>
      <c r="V205" s="18" t="str">
        <f t="shared" si="48"/>
        <v/>
      </c>
      <c r="W205" s="19"/>
    </row>
    <row r="206" spans="1:23" x14ac:dyDescent="0.25">
      <c r="A206" s="16" t="str">
        <f t="shared" si="42"/>
        <v/>
      </c>
      <c r="B206" s="17"/>
      <c r="C206" s="18" t="str">
        <f t="shared" si="43"/>
        <v/>
      </c>
      <c r="D206" s="19"/>
      <c r="E206" s="19"/>
      <c r="F206" s="19"/>
      <c r="G206" s="19"/>
      <c r="H206" s="19"/>
      <c r="I206" s="19"/>
      <c r="J206" s="20"/>
      <c r="K206" s="21"/>
      <c r="L206" s="22"/>
      <c r="M206" s="22"/>
      <c r="N206" s="20"/>
      <c r="O206" s="21"/>
      <c r="P206" s="23" t="str">
        <f t="shared" si="44"/>
        <v/>
      </c>
      <c r="Q206" s="19"/>
      <c r="R206" s="17"/>
      <c r="S206" s="16" t="str">
        <f t="shared" si="45"/>
        <v/>
      </c>
      <c r="T206" s="23" t="str">
        <f t="shared" si="46"/>
        <v/>
      </c>
      <c r="U206" s="23" t="str">
        <f t="shared" si="47"/>
        <v/>
      </c>
      <c r="V206" s="18" t="str">
        <f t="shared" si="48"/>
        <v/>
      </c>
      <c r="W206" s="19"/>
    </row>
  </sheetData>
  <mergeCells count="2">
    <mergeCell ref="A2:W2"/>
    <mergeCell ref="A1:W1"/>
  </mergeCells>
  <conditionalFormatting sqref="I7:I206">
    <cfRule type="expression" dxfId="12" priority="14">
      <formula>$I7="Alta"</formula>
    </cfRule>
    <cfRule type="expression" dxfId="11" priority="15">
      <formula>$I7="Media"</formula>
    </cfRule>
    <cfRule type="expression" dxfId="10" priority="16">
      <formula>$I7="Baja"</formula>
    </cfRule>
  </conditionalFormatting>
  <conditionalFormatting sqref="Q7:Q206">
    <cfRule type="expression" dxfId="9" priority="1">
      <formula>$Q7="Hecho"</formula>
    </cfRule>
    <cfRule type="expression" dxfId="8" priority="2">
      <formula>$Q7="En curso"</formula>
    </cfRule>
    <cfRule type="expression" dxfId="7" priority="3">
      <formula>$Q7="Bloqueado"</formula>
    </cfRule>
    <cfRule type="expression" dxfId="6" priority="4">
      <formula>$Q7="Planificado"</formula>
    </cfRule>
    <cfRule type="expression" dxfId="5" priority="5">
      <formula>$Q7="Cancelado"</formula>
    </cfRule>
  </conditionalFormatting>
  <conditionalFormatting sqref="S7:S206">
    <cfRule type="expression" dxfId="4" priority="6">
      <formula>$S7="Sí"</formula>
    </cfRule>
    <cfRule type="expression" dxfId="3" priority="7">
      <formula>$S7="No"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00000000-000E-0000-0100-000008000000}">
            <xm:f>AND($T7&lt;&gt;"",$T7&lt;Listas!$N$4)</xm:f>
            <x14:dxf>
              <fill>
                <patternFill>
                  <bgColor rgb="FFF8CBAD"/>
                </patternFill>
              </fill>
            </x14:dxf>
          </x14:cfRule>
          <x14:cfRule type="expression" priority="9" id="{00000000-000E-0000-0100-000009000000}">
            <xm:f>AND($T7&lt;&gt;"",$T7&gt;=Listas!$N$4,$T7&lt;Listas!$N$5)</xm:f>
            <x14:dxf>
              <fill>
                <patternFill>
                  <bgColor rgb="FFFFF2CC"/>
                </patternFill>
              </fill>
            </x14:dxf>
          </x14:cfRule>
          <x14:cfRule type="expression" priority="10" id="{00000000-000E-0000-0100-00000A000000}">
            <xm:f>AND($T7&lt;&gt;"",$T7&gt;=Listas!$N$5)</xm:f>
            <x14:dxf>
              <fill>
                <patternFill>
                  <bgColor rgb="FFC6EFCE"/>
                </patternFill>
              </fill>
            </x14:dxf>
          </x14:cfRule>
          <xm:sqref>T7:T206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"/>
  <sheetViews>
    <sheetView showGridLines="0" workbookViewId="0"/>
  </sheetViews>
  <sheetFormatPr baseColWidth="10" defaultColWidth="9.140625" defaultRowHeight="15" x14ac:dyDescent="0.25"/>
  <cols>
    <col min="1" max="1" width="18" customWidth="1"/>
    <col min="3" max="3" width="18" customWidth="1"/>
    <col min="5" max="5" width="18" customWidth="1"/>
    <col min="7" max="7" width="18" customWidth="1"/>
    <col min="9" max="9" width="14" customWidth="1"/>
    <col min="11" max="11" width="12" customWidth="1"/>
    <col min="13" max="13" width="24" customWidth="1"/>
    <col min="14" max="14" width="14" customWidth="1"/>
  </cols>
  <sheetData>
    <row r="1" spans="1:14" x14ac:dyDescent="0.25">
      <c r="A1" s="24" t="s">
        <v>111</v>
      </c>
      <c r="C1" s="24" t="s">
        <v>112</v>
      </c>
      <c r="E1" s="24" t="s">
        <v>113</v>
      </c>
      <c r="G1" s="24" t="s">
        <v>47</v>
      </c>
      <c r="I1" s="24" t="s">
        <v>24</v>
      </c>
      <c r="K1" s="24" t="s">
        <v>48</v>
      </c>
      <c r="M1" s="24" t="s">
        <v>114</v>
      </c>
    </row>
    <row r="2" spans="1:14" x14ac:dyDescent="0.25">
      <c r="A2" t="s">
        <v>6</v>
      </c>
      <c r="C2" t="s">
        <v>8</v>
      </c>
      <c r="E2" t="s">
        <v>63</v>
      </c>
      <c r="G2" t="s">
        <v>26</v>
      </c>
      <c r="I2" t="s">
        <v>27</v>
      </c>
      <c r="K2" t="s">
        <v>65</v>
      </c>
      <c r="M2" s="25" t="s">
        <v>115</v>
      </c>
      <c r="N2" s="26">
        <v>35</v>
      </c>
    </row>
    <row r="3" spans="1:14" x14ac:dyDescent="0.25">
      <c r="A3" t="s">
        <v>61</v>
      </c>
      <c r="C3" t="s">
        <v>62</v>
      </c>
      <c r="E3" t="s">
        <v>72</v>
      </c>
      <c r="G3" t="s">
        <v>28</v>
      </c>
      <c r="I3" t="s">
        <v>29</v>
      </c>
      <c r="K3" t="s">
        <v>68</v>
      </c>
      <c r="M3" s="25" t="s">
        <v>116</v>
      </c>
      <c r="N3" s="26">
        <v>80</v>
      </c>
    </row>
    <row r="4" spans="1:14" x14ac:dyDescent="0.25">
      <c r="A4" t="s">
        <v>70</v>
      </c>
      <c r="C4" t="s">
        <v>71</v>
      </c>
      <c r="E4" t="s">
        <v>82</v>
      </c>
      <c r="G4" t="s">
        <v>30</v>
      </c>
      <c r="I4" t="s">
        <v>31</v>
      </c>
      <c r="K4" t="s">
        <v>88</v>
      </c>
      <c r="M4" s="25" t="s">
        <v>117</v>
      </c>
      <c r="N4" s="27">
        <v>0.8</v>
      </c>
    </row>
    <row r="5" spans="1:14" x14ac:dyDescent="0.25">
      <c r="A5" t="s">
        <v>75</v>
      </c>
      <c r="C5" t="s">
        <v>76</v>
      </c>
      <c r="E5" t="s">
        <v>77</v>
      </c>
      <c r="G5" t="s">
        <v>32</v>
      </c>
      <c r="I5" t="s">
        <v>33</v>
      </c>
      <c r="M5" s="25" t="s">
        <v>118</v>
      </c>
      <c r="N5" s="27">
        <v>1.2</v>
      </c>
    </row>
    <row r="6" spans="1:14" x14ac:dyDescent="0.25">
      <c r="A6" t="s">
        <v>80</v>
      </c>
      <c r="C6" t="s">
        <v>81</v>
      </c>
      <c r="E6" t="s">
        <v>86</v>
      </c>
      <c r="G6" t="s">
        <v>34</v>
      </c>
      <c r="I6" t="s">
        <v>35</v>
      </c>
      <c r="M6" s="25" t="s">
        <v>119</v>
      </c>
      <c r="N6" s="26">
        <v>14</v>
      </c>
    </row>
    <row r="7" spans="1:14" x14ac:dyDescent="0.25">
      <c r="A7" t="s">
        <v>85</v>
      </c>
      <c r="C7" t="s">
        <v>34</v>
      </c>
      <c r="E7" t="s">
        <v>90</v>
      </c>
      <c r="G7" t="s">
        <v>36</v>
      </c>
    </row>
    <row r="8" spans="1:14" x14ac:dyDescent="0.25">
      <c r="G8" t="s">
        <v>37</v>
      </c>
    </row>
    <row r="10" spans="1:14" x14ac:dyDescent="0.25">
      <c r="A10" s="32" t="s">
        <v>120</v>
      </c>
      <c r="B10" s="29"/>
      <c r="C10" s="29"/>
      <c r="D10" s="29"/>
      <c r="E10" s="29"/>
      <c r="F10" s="29"/>
    </row>
  </sheetData>
  <mergeCells count="1">
    <mergeCell ref="A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8</vt:i4>
      </vt:variant>
    </vt:vector>
  </HeadingPairs>
  <TitlesOfParts>
    <vt:vector size="11" baseType="lpstr">
      <vt:lpstr>Dashboard</vt:lpstr>
      <vt:lpstr>Registro</vt:lpstr>
      <vt:lpstr>Listas</vt:lpstr>
      <vt:lpstr>Filtro_Equipos</vt:lpstr>
      <vt:lpstr>Filtro_Personas</vt:lpstr>
      <vt:lpstr>Lista_Equipos</vt:lpstr>
      <vt:lpstr>Lista_Estados</vt:lpstr>
      <vt:lpstr>Lista_Personas</vt:lpstr>
      <vt:lpstr>Lista_Prioridad</vt:lpstr>
      <vt:lpstr>Lista_Proyectos</vt:lpstr>
      <vt:lpstr>Lista_Tipos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2026-02-12T11:12:22Z</dcterms:created>
  <dcterms:modified xsi:type="dcterms:W3CDTF">2026-02-12T11:20:58Z</dcterms:modified>
</cp:coreProperties>
</file>