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culadora de notas para oposiciones\"/>
    </mc:Choice>
  </mc:AlternateContent>
  <xr:revisionPtr revIDLastSave="0" documentId="13_ncr:1_{8539228F-B3B2-4716-B745-6E83B031050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Calculadora" sheetId="1" r:id="rId1"/>
    <sheet name="Comparador" sheetId="2" r:id="rId2"/>
    <sheet name="Instrucciones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52" i="1" l="1"/>
  <c r="A53" i="1"/>
  <c r="E9" i="2"/>
  <c r="E8" i="2"/>
  <c r="E7" i="2"/>
  <c r="E6" i="2"/>
  <c r="D5" i="2"/>
  <c r="C5" i="2"/>
  <c r="B5" i="2"/>
  <c r="E39" i="1"/>
  <c r="E38" i="1"/>
  <c r="E36" i="1"/>
  <c r="E35" i="1"/>
  <c r="E34" i="1"/>
  <c r="E32" i="1"/>
  <c r="E31" i="1"/>
  <c r="E29" i="1"/>
  <c r="E28" i="1"/>
  <c r="C23" i="1"/>
  <c r="D22" i="1"/>
  <c r="D21" i="1"/>
  <c r="D20" i="1"/>
  <c r="B14" i="1"/>
  <c r="B15" i="1" s="1"/>
  <c r="E40" i="1" l="1"/>
  <c r="E42" i="1" s="1"/>
  <c r="C49" i="1" s="1"/>
  <c r="F7" i="2"/>
  <c r="G7" i="2" s="1"/>
  <c r="F6" i="2"/>
  <c r="G6" i="2" s="1"/>
  <c r="F8" i="2"/>
  <c r="G8" i="2" s="1"/>
  <c r="B19" i="1"/>
  <c r="D19" i="1" s="1"/>
  <c r="D23" i="1" s="1"/>
  <c r="C48" i="1" s="1"/>
  <c r="G7" i="1" s="1"/>
  <c r="G8" i="1" s="1"/>
  <c r="E5" i="2"/>
  <c r="F5" i="2" s="1"/>
  <c r="G5" i="2" s="1"/>
  <c r="F9" i="2"/>
  <c r="G9" i="2" s="1"/>
</calcChain>
</file>

<file path=xl/sharedStrings.xml><?xml version="1.0" encoding="utf-8"?>
<sst xmlns="http://schemas.openxmlformats.org/spreadsheetml/2006/main" count="129" uniqueCount="127">
  <si>
    <t>CALCULADORA DE NOTAS PARA OPOSICIONES</t>
  </si>
  <si>
    <t>Sistema completo para el cálculo de notas en procesos selectivos</t>
  </si>
  <si>
    <t>PASO 1: EXAMEN TIPO TEST - Introduce tus datos</t>
  </si>
  <si>
    <t>CONCEPTO</t>
  </si>
  <si>
    <t>VALOR</t>
  </si>
  <si>
    <t>DESCRIPCIÓN</t>
  </si>
  <si>
    <t>Total de preguntas</t>
  </si>
  <si>
    <t>Número total de preguntas del examen</t>
  </si>
  <si>
    <t>Preguntas acertadas</t>
  </si>
  <si>
    <t>Respuestas correctas</t>
  </si>
  <si>
    <t>Preguntas falladas</t>
  </si>
  <si>
    <t>Respuestas incorrectas</t>
  </si>
  <si>
    <t>Preguntas en blanco</t>
  </si>
  <si>
    <t>Preguntas no contestadas</t>
  </si>
  <si>
    <t>Penalización por error</t>
  </si>
  <si>
    <t>Fracción que resta cada fallo (ej: 1/3 = 0.33)</t>
  </si>
  <si>
    <t>Preguntas anuladas</t>
  </si>
  <si>
    <t>Preguntas invalidadas por tribunal</t>
  </si>
  <si>
    <t>NOTA DEL TEST (0-10)</t>
  </si>
  <si>
    <t>Puntuación bruta:</t>
  </si>
  <si>
    <t>(Aciertos - Fallos × Penalización)</t>
  </si>
  <si>
    <t>Nota sobre 10:</t>
  </si>
  <si>
    <t>(Ajustada por preguntas anuladas)</t>
  </si>
  <si>
    <t>PASO 2: FASE DE OPOSICIÓN - Calificaciones de las pruebas</t>
  </si>
  <si>
    <t>PRUEBA</t>
  </si>
  <si>
    <t>NOTA (0-10)</t>
  </si>
  <si>
    <t>PONDERACIÓN %</t>
  </si>
  <si>
    <t>NOTA PONDERADA</t>
  </si>
  <si>
    <t>1. Test de conocimientos</t>
  </si>
  <si>
    <t>2. Desarrollo por escrito</t>
  </si>
  <si>
    <t>3. Exposición oral</t>
  </si>
  <si>
    <t>4. Caso práctico</t>
  </si>
  <si>
    <t>TOTAL FASE OPOSICIÓN</t>
  </si>
  <si>
    <t>PASO 3: FASE DE CONCURSO - Baremo de Méritos</t>
  </si>
  <si>
    <t>MÉRITO</t>
  </si>
  <si>
    <t>DETALLE</t>
  </si>
  <si>
    <t>CANTIDAD</t>
  </si>
  <si>
    <t>PUNTOS UNITARIOS</t>
  </si>
  <si>
    <t>TOTAL</t>
  </si>
  <si>
    <t>EXPERIENCIA LABORAL</t>
  </si>
  <si>
    <t xml:space="preserve">  Servicios prestados</t>
  </si>
  <si>
    <t>Años trabajados en la misma categoría</t>
  </si>
  <si>
    <t xml:space="preserve">  Servicios en otras categorías</t>
  </si>
  <si>
    <t>Años en categoría distinta</t>
  </si>
  <si>
    <t>FORMACIÓN ACADÉMICA</t>
  </si>
  <si>
    <t xml:space="preserve">  Títulos oficiales</t>
  </si>
  <si>
    <t>Grados, Másters adicionales</t>
  </si>
  <si>
    <t xml:space="preserve">  Doctor</t>
  </si>
  <si>
    <t>Título de Doctor</t>
  </si>
  <si>
    <t>FORMACIÓN COMPLEMENTARIA</t>
  </si>
  <si>
    <t xml:space="preserve">  Cursos homologados</t>
  </si>
  <si>
    <t>Número de horas certificadas / 100</t>
  </si>
  <si>
    <t xml:space="preserve">  Idiomas (B2 o superior)</t>
  </si>
  <si>
    <t>Por cada certificado oficial</t>
  </si>
  <si>
    <t xml:space="preserve">  Publicaciones</t>
  </si>
  <si>
    <t>Artículos en revistas especializadas</t>
  </si>
  <si>
    <t>OTROS MÉRITOS</t>
  </si>
  <si>
    <t xml:space="preserve">  Premios y reconocimientos</t>
  </si>
  <si>
    <t>Galardones profesionales</t>
  </si>
  <si>
    <t xml:space="preserve">  Colaboraciones</t>
  </si>
  <si>
    <t>Ponencias, docencia</t>
  </si>
  <si>
    <t>TOTAL BAREMO DE MÉRITOS</t>
  </si>
  <si>
    <t>Puntos máximos permitidos:</t>
  </si>
  <si>
    <t>Baremo final (limitado):</t>
  </si>
  <si>
    <t>NOTA FINAL DEL PROCESO SELECTIVO</t>
  </si>
  <si>
    <t>Ponderación Fase Oposición:</t>
  </si>
  <si>
    <t>Ponderación Fase Concurso:</t>
  </si>
  <si>
    <t>Nota Oposición (ponderada):</t>
  </si>
  <si>
    <t>Nota Concurso (ponderada):</t>
  </si>
  <si>
    <t>PUNTUACIÓN FINAL</t>
  </si>
  <si>
    <t>COMPARADOR DE ESCENARIOS</t>
  </si>
  <si>
    <t>Compara diferentes resultados de examen para estrategia de respuestas</t>
  </si>
  <si>
    <t>ESCENARIO</t>
  </si>
  <si>
    <t>ACIERTOS</t>
  </si>
  <si>
    <t>FALLOS</t>
  </si>
  <si>
    <t>BLANCO</t>
  </si>
  <si>
    <t>NOTA TEST</t>
  </si>
  <si>
    <t>NOTA FINAL</t>
  </si>
  <si>
    <t>RESULTADO</t>
  </si>
  <si>
    <t>Actual</t>
  </si>
  <si>
    <t>Optimista (+5 aciertos)</t>
  </si>
  <si>
    <t>Conservador (-5 aciertos)</t>
  </si>
  <si>
    <t>Arriesgado (0 blancos)</t>
  </si>
  <si>
    <t>Seguro (más blancos)</t>
  </si>
  <si>
    <t>GUÍA DE USO DE LA CALCULADORA</t>
  </si>
  <si>
    <t>CÓMO USAR ESTA PLANTILLA</t>
  </si>
  <si>
    <t>1.</t>
  </si>
  <si>
    <t>PESTAÑA "CALCULADORA"</t>
  </si>
  <si>
    <t>La principal hoja de trabajo</t>
  </si>
  <si>
    <t>PASO 1:</t>
  </si>
  <si>
    <t>Examen Tipo Test</t>
  </si>
  <si>
    <t>Introduce tus datos en las celdas azules:</t>
  </si>
  <si>
    <t>• Total de preguntas del examen</t>
  </si>
  <si>
    <t>• Tus respuestas acertadas, falladas y en blanco</t>
  </si>
  <si>
    <t>• Penalización por error (normalmente 0.25 o 0.33)</t>
  </si>
  <si>
    <t>• Preguntas anuladas por el tribunal</t>
  </si>
  <si>
    <t>La nota se calcula automáticamente.</t>
  </si>
  <si>
    <t>PASO 2:</t>
  </si>
  <si>
    <t>Fase de Oposición</t>
  </si>
  <si>
    <t>Introduce las notas de cada prueba:</t>
  </si>
  <si>
    <t>• El test se autocompleta del Paso 1</t>
  </si>
  <si>
    <t>• Añade notas de desarrollo escrito, oral, práctico</t>
  </si>
  <si>
    <t>• Ajusta las ponderaciones según tu convocatoria</t>
  </si>
  <si>
    <t>PASO 3:</t>
  </si>
  <si>
    <t>Baremo de Méritos</t>
  </si>
  <si>
    <t>Completa tus méritos:</t>
  </si>
  <si>
    <t>• Experiencia laboral (años trabajados)</t>
  </si>
  <si>
    <t>• Formación académica adicional</t>
  </si>
  <si>
    <t>• Cursos homologados, idiomas, publicaciones</t>
  </si>
  <si>
    <t>• El sistema limita automáticamente a 10 puntos</t>
  </si>
  <si>
    <t>Se calcula automáticamente ponderando:</t>
  </si>
  <si>
    <t>• 60% Fase de Oposición</t>
  </si>
  <si>
    <t>• 40% Fase de Concurso (baremo)</t>
  </si>
  <si>
    <t>Ajusta estos % según tu convocatoria específica</t>
  </si>
  <si>
    <t>2.</t>
  </si>
  <si>
    <t>PESTAÑA "COMPARADOR"</t>
  </si>
  <si>
    <t>Compara diferentes estrategias</t>
  </si>
  <si>
    <t>• Evalúa escenarios: ¿qué pasa si contesto más/menos?</t>
  </si>
  <si>
    <t>• Útil para decidir si arriesgar o ir a lo seguro</t>
  </si>
  <si>
    <t>• Todos los escenarios usan tu mismo baremo de méritos</t>
  </si>
  <si>
    <t>3.</t>
  </si>
  <si>
    <t>CONSEJOS IMPORTANTES</t>
  </si>
  <si>
    <t>✓ Revisa siempre las bases de tu convocatoria</t>
  </si>
  <si>
    <t>✓ Las ponderaciones pueden variar según organismo</t>
  </si>
  <si>
    <t>✓ Algunos exámenes usan "nota transformada" (no incluida)</t>
  </si>
  <si>
    <t>✓ Guarda una copia antes de modificar datos</t>
  </si>
  <si>
    <t>✓ Las celdas en AZUL son las que debes editar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</si>
</sst>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%"/>
  </numFmts>
  <fonts count="27" x14ac:knownFonts="1">
    <font>
      <sz val="11"/>
      <color theme="1"/>
      <name val="Calibri"/>
      <family val="2"/>
      <charset val="1"/>
    </font>
    <font>
      <b/>
      <sz val="16"/>
      <color rgb="FFEEECE1"/>
      <name val="Arial"/>
      <charset val="1"/>
    </font>
    <font>
      <i/>
      <sz val="9"/>
      <name val="Arial"/>
      <charset val="1"/>
    </font>
    <font>
      <b/>
      <sz val="11"/>
      <color rgb="FF121528"/>
      <name val="Arial"/>
      <charset val="1"/>
    </font>
    <font>
      <b/>
      <sz val="8"/>
      <color rgb="FF121528"/>
      <name val="Arial"/>
      <charset val="1"/>
    </font>
    <font>
      <b/>
      <sz val="9"/>
      <name val="Arial"/>
      <charset val="1"/>
    </font>
    <font>
      <b/>
      <sz val="9"/>
      <color rgb="FF0000FF"/>
      <name val="Arial"/>
      <charset val="1"/>
    </font>
    <font>
      <i/>
      <sz val="8"/>
      <name val="Arial"/>
      <charset val="1"/>
    </font>
    <font>
      <b/>
      <sz val="10"/>
      <color rgb="FF121528"/>
      <name val="Arial"/>
      <charset val="1"/>
    </font>
    <font>
      <b/>
      <sz val="10"/>
      <color rgb="FF008000"/>
      <name val="Arial"/>
      <charset val="1"/>
    </font>
    <font>
      <b/>
      <sz val="12"/>
      <color rgb="FF008000"/>
      <name val="Arial"/>
      <charset val="1"/>
    </font>
    <font>
      <sz val="9"/>
      <name val="Arial"/>
      <charset val="1"/>
    </font>
    <font>
      <b/>
      <sz val="9"/>
      <color rgb="FF008000"/>
      <name val="Arial"/>
      <charset val="1"/>
    </font>
    <font>
      <sz val="9"/>
      <color rgb="FF000000"/>
      <name val="Arial"/>
      <charset val="1"/>
    </font>
    <font>
      <b/>
      <sz val="10"/>
      <name val="Arial"/>
      <charset val="1"/>
    </font>
    <font>
      <b/>
      <sz val="12"/>
      <color rgb="FF0000FF"/>
      <name val="Arial"/>
      <charset val="1"/>
    </font>
    <font>
      <b/>
      <sz val="9"/>
      <color rgb="FF121528"/>
      <name val="Arial"/>
      <charset val="1"/>
    </font>
    <font>
      <sz val="8"/>
      <name val="Arial"/>
      <charset val="1"/>
    </font>
    <font>
      <b/>
      <sz val="12"/>
      <color rgb="FFFF8C00"/>
      <name val="Arial"/>
      <charset val="1"/>
    </font>
    <font>
      <b/>
      <sz val="9"/>
      <color rgb="FFFF0000"/>
      <name val="Arial"/>
      <charset val="1"/>
    </font>
    <font>
      <b/>
      <sz val="12"/>
      <color rgb="FFEEECE1"/>
      <name val="Arial"/>
      <charset val="1"/>
    </font>
    <font>
      <b/>
      <sz val="10"/>
      <color rgb="FF0000FF"/>
      <name val="Arial"/>
      <charset val="1"/>
    </font>
    <font>
      <b/>
      <sz val="11"/>
      <color rgb="FF000000"/>
      <name val="Arial"/>
      <charset val="1"/>
    </font>
    <font>
      <b/>
      <sz val="28"/>
      <color rgb="FF008000"/>
      <name val="Arial"/>
      <charset val="1"/>
    </font>
    <font>
      <b/>
      <sz val="14"/>
      <name val="Arial"/>
      <charset val="1"/>
    </font>
    <font>
      <b/>
      <sz val="14"/>
      <color rgb="FFEEECE1"/>
      <name val="Arial"/>
      <charset val="1"/>
    </font>
    <font>
      <b/>
      <sz val="9"/>
      <color rgb="FFEEECE1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121528"/>
        <bgColor rgb="FF000000"/>
      </patternFill>
    </fill>
    <fill>
      <patternFill patternType="solid">
        <fgColor rgb="FFEEECE1"/>
        <bgColor rgb="FFFFFFFF"/>
      </patternFill>
    </fill>
    <fill>
      <patternFill patternType="solid">
        <fgColor theme="3" tint="0.79998168889431442"/>
        <bgColor rgb="FFFFFFFF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7" fillId="0" borderId="0" xfId="0" applyFont="1" applyAlignment="1">
      <alignment horizontal="center"/>
    </xf>
    <xf numFmtId="0" fontId="25" fillId="2" borderId="0" xfId="0" applyFont="1" applyFill="1" applyAlignment="1">
      <alignment horizontal="center" vertical="center"/>
    </xf>
    <xf numFmtId="0" fontId="24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20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2" fontId="9" fillId="0" borderId="0" xfId="0" applyNumberFormat="1" applyFont="1"/>
    <xf numFmtId="0" fontId="7" fillId="0" borderId="0" xfId="0" applyFont="1"/>
    <xf numFmtId="2" fontId="10" fillId="0" borderId="0" xfId="0" applyNumberFormat="1" applyFont="1"/>
    <xf numFmtId="0" fontId="11" fillId="0" borderId="0" xfId="0" applyFont="1"/>
    <xf numFmtId="2" fontId="12" fillId="0" borderId="0" xfId="0" applyNumberFormat="1" applyFont="1"/>
    <xf numFmtId="164" fontId="11" fillId="0" borderId="0" xfId="0" applyNumberFormat="1" applyFont="1"/>
    <xf numFmtId="2" fontId="13" fillId="0" borderId="0" xfId="0" applyNumberFormat="1" applyFont="1"/>
    <xf numFmtId="2" fontId="6" fillId="0" borderId="0" xfId="0" applyNumberFormat="1" applyFont="1"/>
    <xf numFmtId="0" fontId="14" fillId="3" borderId="0" xfId="0" applyFont="1" applyFill="1"/>
    <xf numFmtId="164" fontId="5" fillId="3" borderId="0" xfId="0" applyNumberFormat="1" applyFont="1" applyFill="1"/>
    <xf numFmtId="2" fontId="15" fillId="3" borderId="0" xfId="0" applyNumberFormat="1" applyFont="1" applyFill="1"/>
    <xf numFmtId="0" fontId="16" fillId="3" borderId="0" xfId="0" applyFont="1" applyFill="1"/>
    <xf numFmtId="0" fontId="17" fillId="0" borderId="0" xfId="0" applyFont="1"/>
    <xf numFmtId="2" fontId="18" fillId="3" borderId="0" xfId="0" applyNumberFormat="1" applyFont="1" applyFill="1"/>
    <xf numFmtId="2" fontId="19" fillId="0" borderId="0" xfId="0" applyNumberFormat="1" applyFont="1"/>
    <xf numFmtId="164" fontId="21" fillId="0" borderId="0" xfId="0" applyNumberFormat="1" applyFont="1"/>
    <xf numFmtId="2" fontId="22" fillId="0" borderId="0" xfId="0" applyNumberFormat="1" applyFont="1"/>
    <xf numFmtId="0" fontId="26" fillId="2" borderId="0" xfId="0" applyFont="1" applyFill="1" applyAlignment="1">
      <alignment horizontal="center"/>
    </xf>
    <xf numFmtId="2" fontId="0" fillId="0" borderId="0" xfId="0" applyNumberFormat="1"/>
    <xf numFmtId="2" fontId="21" fillId="0" borderId="0" xfId="0" applyNumberFormat="1" applyFont="1"/>
    <xf numFmtId="0" fontId="0" fillId="0" borderId="0" xfId="0" applyAlignment="1">
      <alignment horizontal="left" vertical="top"/>
    </xf>
    <xf numFmtId="0" fontId="3" fillId="3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/>
    </xf>
    <xf numFmtId="0" fontId="14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4" borderId="0" xfId="0" applyFont="1" applyFill="1" applyAlignment="1">
      <alignment horizontal="center" vertical="center"/>
    </xf>
    <xf numFmtId="2" fontId="23" fillId="5" borderId="0" xfId="0" applyNumberFormat="1" applyFont="1" applyFill="1" applyAlignment="1">
      <alignment horizontal="center"/>
    </xf>
    <xf numFmtId="0" fontId="24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ECE1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C00"/>
      <rgbColor rgb="FFFF6600"/>
      <rgbColor rgb="FF666699"/>
      <rgbColor rgb="FF969696"/>
      <rgbColor rgb="FF003366"/>
      <rgbColor rgb="FF339966"/>
      <rgbColor rgb="FF121528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"/>
  <sheetViews>
    <sheetView tabSelected="1" zoomScale="80" zoomScaleNormal="80" workbookViewId="0">
      <selection activeCell="X40" sqref="X40"/>
    </sheetView>
  </sheetViews>
  <sheetFormatPr baseColWidth="10" defaultColWidth="8.7109375" defaultRowHeight="15" x14ac:dyDescent="0.25"/>
  <cols>
    <col min="1" max="1" width="28" customWidth="1"/>
    <col min="2" max="2" width="35" customWidth="1"/>
    <col min="3" max="3" width="15" customWidth="1"/>
    <col min="4" max="4" width="18" customWidth="1"/>
    <col min="5" max="9" width="12" customWidth="1"/>
  </cols>
  <sheetData>
    <row r="1" spans="1:9" ht="34.5" customHeight="1" x14ac:dyDescent="0.25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1:9" ht="18" customHeight="1" x14ac:dyDescent="0.25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9" ht="7.5" customHeight="1" x14ac:dyDescent="0.25"/>
    <row r="4" spans="1:9" ht="24.75" customHeight="1" x14ac:dyDescent="0.25">
      <c r="A4" s="41" t="s">
        <v>2</v>
      </c>
      <c r="B4" s="41"/>
      <c r="C4" s="41"/>
      <c r="D4" s="41"/>
      <c r="E4" s="41"/>
      <c r="F4" s="41"/>
      <c r="G4" s="41"/>
      <c r="H4" s="41"/>
      <c r="I4" s="41"/>
    </row>
    <row r="5" spans="1:9" x14ac:dyDescent="0.25">
      <c r="A5" s="10" t="s">
        <v>3</v>
      </c>
      <c r="B5" s="10" t="s">
        <v>4</v>
      </c>
      <c r="C5" s="10" t="s">
        <v>5</v>
      </c>
    </row>
    <row r="6" spans="1:9" ht="15.75" x14ac:dyDescent="0.25">
      <c r="A6" s="11" t="s">
        <v>6</v>
      </c>
      <c r="B6" s="12">
        <v>100</v>
      </c>
      <c r="C6" s="13" t="s">
        <v>7</v>
      </c>
      <c r="G6" s="5" t="s">
        <v>69</v>
      </c>
      <c r="H6" s="5"/>
      <c r="I6" s="5"/>
    </row>
    <row r="7" spans="1:9" ht="35.25" x14ac:dyDescent="0.5">
      <c r="A7" s="11" t="s">
        <v>8</v>
      </c>
      <c r="B7" s="12">
        <v>75</v>
      </c>
      <c r="C7" s="13" t="s">
        <v>9</v>
      </c>
      <c r="G7" s="42">
        <f>C48+C49</f>
        <v>8.4174399999999991</v>
      </c>
      <c r="H7" s="42"/>
      <c r="I7" s="42"/>
    </row>
    <row r="8" spans="1:9" ht="18" x14ac:dyDescent="0.25">
      <c r="A8" s="11" t="s">
        <v>10</v>
      </c>
      <c r="B8" s="12">
        <v>18</v>
      </c>
      <c r="C8" s="13" t="s">
        <v>11</v>
      </c>
      <c r="G8" s="43" t="str">
        <f>IF(G7&gt;=5,"✓ APTO","✗ NO APTO")</f>
        <v>✓ APTO</v>
      </c>
      <c r="H8" s="43"/>
      <c r="I8" s="43"/>
    </row>
    <row r="9" spans="1:9" x14ac:dyDescent="0.25">
      <c r="A9" s="11" t="s">
        <v>12</v>
      </c>
      <c r="B9" s="12">
        <v>7</v>
      </c>
      <c r="C9" s="13" t="s">
        <v>13</v>
      </c>
    </row>
    <row r="10" spans="1:9" x14ac:dyDescent="0.25">
      <c r="A10" s="11" t="s">
        <v>14</v>
      </c>
      <c r="B10" s="12">
        <v>0.33</v>
      </c>
      <c r="C10" s="13" t="s">
        <v>15</v>
      </c>
    </row>
    <row r="11" spans="1:9" x14ac:dyDescent="0.25">
      <c r="A11" s="11" t="s">
        <v>16</v>
      </c>
      <c r="B11" s="12">
        <v>0</v>
      </c>
      <c r="C11" s="13" t="s">
        <v>17</v>
      </c>
    </row>
    <row r="12" spans="1:9" ht="7.5" customHeight="1" x14ac:dyDescent="0.25"/>
    <row r="13" spans="1:9" x14ac:dyDescent="0.25">
      <c r="A13" s="7" t="s">
        <v>18</v>
      </c>
      <c r="B13" s="7"/>
      <c r="C13" s="7"/>
    </row>
    <row r="14" spans="1:9" x14ac:dyDescent="0.25">
      <c r="A14" s="11" t="s">
        <v>19</v>
      </c>
      <c r="B14" s="14">
        <f>B7-(B8*B10)</f>
        <v>69.06</v>
      </c>
      <c r="C14" s="15" t="s">
        <v>20</v>
      </c>
    </row>
    <row r="15" spans="1:9" ht="15.75" x14ac:dyDescent="0.25">
      <c r="A15" s="11" t="s">
        <v>21</v>
      </c>
      <c r="B15" s="16">
        <f>IF((B6-B11)&gt;0,(B14/(B6-B11))*10,0)</f>
        <v>6.9059999999999997</v>
      </c>
      <c r="C15" s="15" t="s">
        <v>22</v>
      </c>
    </row>
    <row r="16" spans="1:9" ht="7.5" customHeight="1" x14ac:dyDescent="0.25"/>
    <row r="17" spans="1:9" ht="24.75" customHeight="1" x14ac:dyDescent="0.25">
      <c r="A17" s="41" t="s">
        <v>23</v>
      </c>
      <c r="B17" s="41"/>
      <c r="C17" s="41"/>
      <c r="D17" s="41"/>
      <c r="E17" s="41"/>
      <c r="F17" s="41"/>
      <c r="G17" s="41"/>
      <c r="H17" s="41"/>
      <c r="I17" s="41"/>
    </row>
    <row r="18" spans="1:9" x14ac:dyDescent="0.25">
      <c r="A18" s="10" t="s">
        <v>24</v>
      </c>
      <c r="B18" s="10" t="s">
        <v>25</v>
      </c>
      <c r="C18" s="10" t="s">
        <v>26</v>
      </c>
      <c r="D18" s="10" t="s">
        <v>27</v>
      </c>
    </row>
    <row r="19" spans="1:9" x14ac:dyDescent="0.25">
      <c r="A19" s="17" t="s">
        <v>28</v>
      </c>
      <c r="B19" s="18">
        <f>B15</f>
        <v>6.9059999999999997</v>
      </c>
      <c r="C19" s="19">
        <v>40</v>
      </c>
      <c r="D19" s="20">
        <f>(B19*C19)/100</f>
        <v>2.7624</v>
      </c>
    </row>
    <row r="20" spans="1:9" x14ac:dyDescent="0.25">
      <c r="A20" s="17" t="s">
        <v>29</v>
      </c>
      <c r="B20" s="21">
        <v>7.5</v>
      </c>
      <c r="C20" s="19">
        <v>30</v>
      </c>
      <c r="D20" s="20">
        <f>(B20*C20)/100</f>
        <v>2.25</v>
      </c>
    </row>
    <row r="21" spans="1:9" x14ac:dyDescent="0.25">
      <c r="A21" s="17" t="s">
        <v>30</v>
      </c>
      <c r="B21" s="21">
        <v>8.25</v>
      </c>
      <c r="C21" s="19">
        <v>20</v>
      </c>
      <c r="D21" s="20">
        <f>(B21*C21)/100</f>
        <v>1.65</v>
      </c>
    </row>
    <row r="22" spans="1:9" x14ac:dyDescent="0.25">
      <c r="A22" s="17" t="s">
        <v>31</v>
      </c>
      <c r="B22" s="21">
        <v>7</v>
      </c>
      <c r="C22" s="19">
        <v>10</v>
      </c>
      <c r="D22" s="20">
        <f>(B22*C22)/100</f>
        <v>0.7</v>
      </c>
    </row>
    <row r="23" spans="1:9" ht="15.75" x14ac:dyDescent="0.25">
      <c r="A23" s="22" t="s">
        <v>32</v>
      </c>
      <c r="C23" s="23">
        <f>SUM(C19:C22)</f>
        <v>100</v>
      </c>
      <c r="D23" s="24">
        <f>SUM(D19:D22)</f>
        <v>7.3624000000000001</v>
      </c>
    </row>
    <row r="24" spans="1:9" ht="7.5" customHeight="1" x14ac:dyDescent="0.25"/>
    <row r="25" spans="1:9" ht="24.75" customHeight="1" x14ac:dyDescent="0.25">
      <c r="A25" s="41" t="s">
        <v>33</v>
      </c>
      <c r="B25" s="41"/>
      <c r="C25" s="41"/>
      <c r="D25" s="41"/>
      <c r="E25" s="41"/>
      <c r="F25" s="41"/>
      <c r="G25" s="41"/>
      <c r="H25" s="41"/>
      <c r="I25" s="41"/>
    </row>
    <row r="26" spans="1:9" x14ac:dyDescent="0.25">
      <c r="A26" s="10" t="s">
        <v>34</v>
      </c>
      <c r="B26" s="10" t="s">
        <v>35</v>
      </c>
      <c r="C26" s="10" t="s">
        <v>36</v>
      </c>
      <c r="D26" s="10" t="s">
        <v>37</v>
      </c>
      <c r="E26" s="10" t="s">
        <v>38</v>
      </c>
    </row>
    <row r="27" spans="1:9" x14ac:dyDescent="0.25">
      <c r="A27" s="25" t="s">
        <v>39</v>
      </c>
    </row>
    <row r="28" spans="1:9" x14ac:dyDescent="0.25">
      <c r="A28" s="26" t="s">
        <v>40</v>
      </c>
      <c r="B28" s="15" t="s">
        <v>41</v>
      </c>
      <c r="C28" s="12">
        <v>4.5</v>
      </c>
      <c r="D28" s="26">
        <v>1</v>
      </c>
      <c r="E28" s="20">
        <f>C28*D28</f>
        <v>4.5</v>
      </c>
    </row>
    <row r="29" spans="1:9" x14ac:dyDescent="0.25">
      <c r="A29" s="26" t="s">
        <v>42</v>
      </c>
      <c r="B29" s="15" t="s">
        <v>43</v>
      </c>
      <c r="C29" s="12">
        <v>2</v>
      </c>
      <c r="D29" s="26">
        <v>0.5</v>
      </c>
      <c r="E29" s="20">
        <f>C29*D29</f>
        <v>1</v>
      </c>
    </row>
    <row r="30" spans="1:9" x14ac:dyDescent="0.25">
      <c r="A30" s="25" t="s">
        <v>44</v>
      </c>
    </row>
    <row r="31" spans="1:9" x14ac:dyDescent="0.25">
      <c r="A31" s="26" t="s">
        <v>45</v>
      </c>
      <c r="B31" s="15" t="s">
        <v>46</v>
      </c>
      <c r="C31" s="12">
        <v>1</v>
      </c>
      <c r="D31" s="26">
        <v>1.5</v>
      </c>
      <c r="E31" s="20">
        <f>C31*D31</f>
        <v>1.5</v>
      </c>
    </row>
    <row r="32" spans="1:9" x14ac:dyDescent="0.25">
      <c r="A32" s="26" t="s">
        <v>47</v>
      </c>
      <c r="B32" s="15" t="s">
        <v>48</v>
      </c>
      <c r="C32" s="12">
        <v>0</v>
      </c>
      <c r="D32" s="26">
        <v>2</v>
      </c>
      <c r="E32" s="20">
        <f>C32*D32</f>
        <v>0</v>
      </c>
    </row>
    <row r="33" spans="1:9" x14ac:dyDescent="0.25">
      <c r="A33" s="25" t="s">
        <v>49</v>
      </c>
    </row>
    <row r="34" spans="1:9" x14ac:dyDescent="0.25">
      <c r="A34" s="26" t="s">
        <v>50</v>
      </c>
      <c r="B34" s="15" t="s">
        <v>51</v>
      </c>
      <c r="C34" s="12">
        <v>3.5</v>
      </c>
      <c r="D34" s="26">
        <v>0.5</v>
      </c>
      <c r="E34" s="20">
        <f>C34*D34</f>
        <v>1.75</v>
      </c>
    </row>
    <row r="35" spans="1:9" x14ac:dyDescent="0.25">
      <c r="A35" s="26" t="s">
        <v>52</v>
      </c>
      <c r="B35" s="15" t="s">
        <v>53</v>
      </c>
      <c r="C35" s="12">
        <v>2</v>
      </c>
      <c r="D35" s="26">
        <v>0.75</v>
      </c>
      <c r="E35" s="20">
        <f>C35*D35</f>
        <v>1.5</v>
      </c>
    </row>
    <row r="36" spans="1:9" x14ac:dyDescent="0.25">
      <c r="A36" s="26" t="s">
        <v>54</v>
      </c>
      <c r="B36" s="15" t="s">
        <v>55</v>
      </c>
      <c r="C36" s="12">
        <v>1</v>
      </c>
      <c r="D36" s="26">
        <v>0.4</v>
      </c>
      <c r="E36" s="20">
        <f>C36*D36</f>
        <v>0.4</v>
      </c>
    </row>
    <row r="37" spans="1:9" x14ac:dyDescent="0.25">
      <c r="A37" s="25" t="s">
        <v>56</v>
      </c>
    </row>
    <row r="38" spans="1:9" x14ac:dyDescent="0.25">
      <c r="A38" s="26" t="s">
        <v>57</v>
      </c>
      <c r="B38" s="15" t="s">
        <v>58</v>
      </c>
      <c r="C38" s="12">
        <v>0</v>
      </c>
      <c r="D38" s="26">
        <v>0.5</v>
      </c>
      <c r="E38" s="20">
        <f>C38*D38</f>
        <v>0</v>
      </c>
    </row>
    <row r="39" spans="1:9" x14ac:dyDescent="0.25">
      <c r="A39" s="26" t="s">
        <v>59</v>
      </c>
      <c r="B39" s="15" t="s">
        <v>60</v>
      </c>
      <c r="C39" s="12">
        <v>3</v>
      </c>
      <c r="D39" s="26">
        <v>0.3</v>
      </c>
      <c r="E39" s="20">
        <f>C39*D39</f>
        <v>0.89999999999999991</v>
      </c>
    </row>
    <row r="40" spans="1:9" ht="15.75" x14ac:dyDescent="0.25">
      <c r="A40" s="22" t="s">
        <v>61</v>
      </c>
      <c r="E40" s="27">
        <f>E28+E29+E31+E32+E34+E35+E36+E38+E39</f>
        <v>11.55</v>
      </c>
    </row>
    <row r="41" spans="1:9" x14ac:dyDescent="0.25">
      <c r="A41" t="s">
        <v>62</v>
      </c>
      <c r="C41" s="28">
        <v>10</v>
      </c>
    </row>
    <row r="42" spans="1:9" ht="15.75" x14ac:dyDescent="0.25">
      <c r="A42" t="s">
        <v>63</v>
      </c>
      <c r="E42" s="16">
        <f>MIN(E40,C41)</f>
        <v>10</v>
      </c>
    </row>
    <row r="43" spans="1:9" ht="9.75" customHeight="1" x14ac:dyDescent="0.25"/>
    <row r="44" spans="1:9" ht="30" customHeight="1" x14ac:dyDescent="0.25">
      <c r="A44" s="6" t="s">
        <v>64</v>
      </c>
      <c r="B44" s="6"/>
      <c r="C44" s="6"/>
      <c r="D44" s="6"/>
      <c r="E44" s="6"/>
      <c r="F44" s="6"/>
      <c r="G44" s="6"/>
      <c r="H44" s="6"/>
      <c r="I44" s="6"/>
    </row>
    <row r="45" spans="1:9" x14ac:dyDescent="0.25">
      <c r="A45" t="s">
        <v>65</v>
      </c>
      <c r="C45" s="29">
        <v>60</v>
      </c>
    </row>
    <row r="46" spans="1:9" x14ac:dyDescent="0.25">
      <c r="A46" t="s">
        <v>66</v>
      </c>
      <c r="C46" s="29">
        <v>40</v>
      </c>
    </row>
    <row r="48" spans="1:9" x14ac:dyDescent="0.25">
      <c r="A48" t="s">
        <v>67</v>
      </c>
      <c r="C48" s="30">
        <f>(D23*C45)/100</f>
        <v>4.41744</v>
      </c>
    </row>
    <row r="49" spans="1:3" x14ac:dyDescent="0.25">
      <c r="A49" t="s">
        <v>68</v>
      </c>
      <c r="C49" s="30">
        <f>(E42*C46)/100</f>
        <v>4</v>
      </c>
    </row>
    <row r="51" spans="1:3" ht="15.75" x14ac:dyDescent="0.25">
      <c r="A51" s="5" t="s">
        <v>69</v>
      </c>
      <c r="B51" s="5"/>
      <c r="C51" s="5"/>
    </row>
    <row r="52" spans="1:3" ht="45" customHeight="1" x14ac:dyDescent="0.5">
      <c r="A52" s="4">
        <f>C48+C49</f>
        <v>8.4174399999999991</v>
      </c>
      <c r="B52" s="4"/>
      <c r="C52" s="4"/>
    </row>
    <row r="53" spans="1:3" ht="18" x14ac:dyDescent="0.25">
      <c r="A53" s="3" t="str">
        <f>IF(A52&gt;=5,"✓ APTO","✗ NO APTO")</f>
        <v>✓ APTO</v>
      </c>
      <c r="B53" s="3"/>
      <c r="C53" s="3"/>
    </row>
  </sheetData>
  <mergeCells count="13">
    <mergeCell ref="A51:C51"/>
    <mergeCell ref="A52:C52"/>
    <mergeCell ref="A53:C53"/>
    <mergeCell ref="A25:I25"/>
    <mergeCell ref="A44:I44"/>
    <mergeCell ref="G6:I6"/>
    <mergeCell ref="G7:I7"/>
    <mergeCell ref="G8:I8"/>
    <mergeCell ref="A1:I1"/>
    <mergeCell ref="A2:I2"/>
    <mergeCell ref="A4:I4"/>
    <mergeCell ref="A13:C13"/>
    <mergeCell ref="A17:I17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zoomScaleNormal="100" workbookViewId="0">
      <selection sqref="A1:G1"/>
    </sheetView>
  </sheetViews>
  <sheetFormatPr baseColWidth="10" defaultColWidth="8.7109375" defaultRowHeight="15" x14ac:dyDescent="0.25"/>
  <cols>
    <col min="1" max="1" width="25" customWidth="1"/>
    <col min="2" max="5" width="12" customWidth="1"/>
    <col min="6" max="7" width="14" customWidth="1"/>
  </cols>
  <sheetData>
    <row r="1" spans="1:7" ht="30" customHeight="1" x14ac:dyDescent="0.25">
      <c r="A1" s="2" t="s">
        <v>70</v>
      </c>
      <c r="B1" s="2"/>
      <c r="C1" s="2"/>
      <c r="D1" s="2"/>
      <c r="E1" s="2"/>
      <c r="F1" s="2"/>
      <c r="G1" s="2"/>
    </row>
    <row r="2" spans="1:7" x14ac:dyDescent="0.25">
      <c r="A2" s="1" t="s">
        <v>71</v>
      </c>
      <c r="B2" s="1"/>
      <c r="C2" s="1"/>
      <c r="D2" s="1"/>
      <c r="E2" s="1"/>
      <c r="F2" s="1"/>
      <c r="G2" s="1"/>
    </row>
    <row r="3" spans="1:7" ht="9.75" customHeight="1" x14ac:dyDescent="0.25"/>
    <row r="4" spans="1:7" x14ac:dyDescent="0.25">
      <c r="A4" s="31" t="s">
        <v>72</v>
      </c>
      <c r="B4" s="31" t="s">
        <v>73</v>
      </c>
      <c r="C4" s="31" t="s">
        <v>74</v>
      </c>
      <c r="D4" s="31" t="s">
        <v>75</v>
      </c>
      <c r="E4" s="31" t="s">
        <v>76</v>
      </c>
      <c r="F4" s="31" t="s">
        <v>77</v>
      </c>
      <c r="G4" s="31" t="s">
        <v>78</v>
      </c>
    </row>
    <row r="5" spans="1:7" x14ac:dyDescent="0.25">
      <c r="A5" s="11" t="s">
        <v>79</v>
      </c>
      <c r="B5">
        <f>Calculadora!B7</f>
        <v>75</v>
      </c>
      <c r="C5">
        <f>Calculadora!B8</f>
        <v>18</v>
      </c>
      <c r="D5">
        <f>Calculadora!B9</f>
        <v>7</v>
      </c>
      <c r="E5" s="32">
        <f>Calculadora!B15</f>
        <v>6.9059999999999997</v>
      </c>
      <c r="F5" s="33">
        <f>((E5*0.4+Calculadora!$D$20*0.3+Calculadora!$D$21*0.2+Calculadora!$D$22*0.1)*Calculadora!$C$45/100)+(Calculadora!$E$42*Calculadora!$C$46/100)</f>
        <v>6.3024399999999998</v>
      </c>
      <c r="G5" t="str">
        <f>IF(F5&gt;=5,"✓ APTO","✗ NO APTO")</f>
        <v>✓ APTO</v>
      </c>
    </row>
    <row r="6" spans="1:7" x14ac:dyDescent="0.25">
      <c r="A6" s="11" t="s">
        <v>80</v>
      </c>
      <c r="B6">
        <v>80</v>
      </c>
      <c r="C6">
        <v>13</v>
      </c>
      <c r="D6">
        <v>7</v>
      </c>
      <c r="E6" s="32">
        <f>((B6-(C6*Calculadora!$B$10))/(Calculadora!$B$6-Calculadora!$B$11))*10</f>
        <v>7.5709999999999988</v>
      </c>
      <c r="F6" s="33">
        <f>((E6*0.4+Calculadora!$D$20*0.3+Calculadora!$D$21*0.2+Calculadora!$D$22*0.1)*Calculadora!$C$45/100)+(Calculadora!$E$42*Calculadora!$C$46/100)</f>
        <v>6.46204</v>
      </c>
      <c r="G6" t="str">
        <f>IF(F6&gt;=5,"✓ APTO","✗ NO APTO")</f>
        <v>✓ APTO</v>
      </c>
    </row>
    <row r="7" spans="1:7" x14ac:dyDescent="0.25">
      <c r="A7" s="11" t="s">
        <v>81</v>
      </c>
      <c r="B7">
        <v>70</v>
      </c>
      <c r="C7">
        <v>23</v>
      </c>
      <c r="D7">
        <v>7</v>
      </c>
      <c r="E7" s="32">
        <f>((B7-(C7*Calculadora!$B$10))/(Calculadora!$B$6-Calculadora!$B$11))*10</f>
        <v>6.2409999999999997</v>
      </c>
      <c r="F7" s="33">
        <f>((E7*0.4+Calculadora!$D$20*0.3+Calculadora!$D$21*0.2+Calculadora!$D$22*0.1)*Calculadora!$C$45/100)+(Calculadora!$E$42*Calculadora!$C$46/100)</f>
        <v>6.1428399999999996</v>
      </c>
      <c r="G7" t="str">
        <f>IF(F7&gt;=5,"✓ APTO","✗ NO APTO")</f>
        <v>✓ APTO</v>
      </c>
    </row>
    <row r="8" spans="1:7" x14ac:dyDescent="0.25">
      <c r="A8" s="11" t="s">
        <v>82</v>
      </c>
      <c r="B8">
        <v>82</v>
      </c>
      <c r="C8">
        <v>18</v>
      </c>
      <c r="D8">
        <v>0</v>
      </c>
      <c r="E8" s="32">
        <f>((B8-(C8*Calculadora!$B$10))/(Calculadora!$B$6-Calculadora!$B$11))*10</f>
        <v>7.6060000000000008</v>
      </c>
      <c r="F8" s="33">
        <f>((E8*0.4+Calculadora!$D$20*0.3+Calculadora!$D$21*0.2+Calculadora!$D$22*0.1)*Calculadora!$C$45/100)+(Calculadora!$E$42*Calculadora!$C$46/100)</f>
        <v>6.47044</v>
      </c>
      <c r="G8" t="str">
        <f>IF(F8&gt;=5,"✓ APTO","✗ NO APTO")</f>
        <v>✓ APTO</v>
      </c>
    </row>
    <row r="9" spans="1:7" x14ac:dyDescent="0.25">
      <c r="A9" s="11" t="s">
        <v>83</v>
      </c>
      <c r="B9">
        <v>68</v>
      </c>
      <c r="C9">
        <v>10</v>
      </c>
      <c r="D9">
        <v>22</v>
      </c>
      <c r="E9" s="32">
        <f>((B9-(C9*Calculadora!$B$10))/(Calculadora!$B$6-Calculadora!$B$11))*10</f>
        <v>6.4700000000000006</v>
      </c>
      <c r="F9" s="33">
        <f>((E9*0.4+Calculadora!$D$20*0.3+Calculadora!$D$21*0.2+Calculadora!$D$22*0.1)*Calculadora!$C$45/100)+(Calculadora!$E$42*Calculadora!$C$46/100)</f>
        <v>6.1978000000000009</v>
      </c>
      <c r="G9" t="str">
        <f>IF(F9&gt;=5,"✓ APTO","✗ NO APTO")</f>
        <v>✓ APTO</v>
      </c>
    </row>
  </sheetData>
  <mergeCells count="2">
    <mergeCell ref="A1:G1"/>
    <mergeCell ref="A2:G2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2"/>
  <sheetViews>
    <sheetView zoomScaleNormal="100" workbookViewId="0">
      <selection sqref="A1:F1"/>
    </sheetView>
  </sheetViews>
  <sheetFormatPr baseColWidth="10" defaultColWidth="8.7109375" defaultRowHeight="15" x14ac:dyDescent="0.25"/>
  <cols>
    <col min="1" max="1" width="8" customWidth="1"/>
    <col min="2" max="2" width="30" customWidth="1"/>
    <col min="3" max="3" width="45" customWidth="1"/>
    <col min="4" max="6" width="12" customWidth="1"/>
  </cols>
  <sheetData>
    <row r="1" spans="1:6" ht="30" customHeight="1" x14ac:dyDescent="0.25">
      <c r="A1" s="2" t="s">
        <v>84</v>
      </c>
      <c r="B1" s="2"/>
      <c r="C1" s="2"/>
      <c r="D1" s="2"/>
      <c r="E1" s="2"/>
      <c r="F1" s="2"/>
    </row>
    <row r="3" spans="1:6" ht="30" x14ac:dyDescent="0.25">
      <c r="A3" s="34"/>
      <c r="B3" s="35" t="s">
        <v>85</v>
      </c>
      <c r="C3" s="36"/>
    </row>
    <row r="4" spans="1:6" x14ac:dyDescent="0.25">
      <c r="A4" s="34"/>
      <c r="B4" s="37"/>
      <c r="C4" s="36"/>
    </row>
    <row r="5" spans="1:6" x14ac:dyDescent="0.25">
      <c r="A5" s="34" t="s">
        <v>86</v>
      </c>
      <c r="B5" s="35" t="s">
        <v>87</v>
      </c>
      <c r="C5" s="36" t="s">
        <v>88</v>
      </c>
    </row>
    <row r="6" spans="1:6" x14ac:dyDescent="0.25">
      <c r="A6" s="34"/>
      <c r="B6" s="37"/>
      <c r="C6" s="36"/>
    </row>
    <row r="7" spans="1:6" x14ac:dyDescent="0.25">
      <c r="A7" s="38" t="s">
        <v>89</v>
      </c>
      <c r="B7" s="39" t="s">
        <v>90</v>
      </c>
      <c r="C7" s="40" t="s">
        <v>91</v>
      </c>
    </row>
    <row r="8" spans="1:6" x14ac:dyDescent="0.25">
      <c r="A8" s="34"/>
      <c r="B8" s="37" t="s">
        <v>92</v>
      </c>
      <c r="C8" s="36"/>
    </row>
    <row r="9" spans="1:6" ht="24" x14ac:dyDescent="0.25">
      <c r="A9" s="34"/>
      <c r="B9" s="37" t="s">
        <v>93</v>
      </c>
      <c r="C9" s="36"/>
    </row>
    <row r="10" spans="1:6" ht="24" x14ac:dyDescent="0.25">
      <c r="A10" s="34"/>
      <c r="B10" s="37" t="s">
        <v>94</v>
      </c>
      <c r="C10" s="36"/>
    </row>
    <row r="11" spans="1:6" x14ac:dyDescent="0.25">
      <c r="A11" s="34"/>
      <c r="B11" s="37" t="s">
        <v>95</v>
      </c>
      <c r="C11" s="36"/>
    </row>
    <row r="12" spans="1:6" ht="24" x14ac:dyDescent="0.25">
      <c r="A12" s="34"/>
      <c r="B12" s="37" t="s">
        <v>96</v>
      </c>
      <c r="C12" s="36"/>
    </row>
    <row r="13" spans="1:6" x14ac:dyDescent="0.25">
      <c r="A13" s="34"/>
      <c r="B13" s="37"/>
      <c r="C13" s="36"/>
    </row>
    <row r="14" spans="1:6" x14ac:dyDescent="0.25">
      <c r="A14" s="38" t="s">
        <v>97</v>
      </c>
      <c r="B14" s="39" t="s">
        <v>98</v>
      </c>
      <c r="C14" s="40" t="s">
        <v>99</v>
      </c>
    </row>
    <row r="15" spans="1:6" x14ac:dyDescent="0.25">
      <c r="A15" s="34"/>
      <c r="B15" s="37" t="s">
        <v>100</v>
      </c>
      <c r="C15" s="36"/>
    </row>
    <row r="16" spans="1:6" ht="24" x14ac:dyDescent="0.25">
      <c r="A16" s="34"/>
      <c r="B16" s="37" t="s">
        <v>101</v>
      </c>
      <c r="C16" s="36"/>
    </row>
    <row r="17" spans="1:3" ht="24" x14ac:dyDescent="0.25">
      <c r="A17" s="34"/>
      <c r="B17" s="37" t="s">
        <v>102</v>
      </c>
      <c r="C17" s="36"/>
    </row>
    <row r="18" spans="1:3" x14ac:dyDescent="0.25">
      <c r="A18" s="34"/>
      <c r="B18" s="37"/>
      <c r="C18" s="36"/>
    </row>
    <row r="19" spans="1:3" x14ac:dyDescent="0.25">
      <c r="A19" s="38" t="s">
        <v>103</v>
      </c>
      <c r="B19" s="39" t="s">
        <v>104</v>
      </c>
      <c r="C19" s="40" t="s">
        <v>105</v>
      </c>
    </row>
    <row r="20" spans="1:3" ht="24" x14ac:dyDescent="0.25">
      <c r="A20" s="34"/>
      <c r="B20" s="37" t="s">
        <v>106</v>
      </c>
      <c r="C20" s="36"/>
    </row>
    <row r="21" spans="1:3" x14ac:dyDescent="0.25">
      <c r="A21" s="34"/>
      <c r="B21" s="37" t="s">
        <v>107</v>
      </c>
      <c r="C21" s="36"/>
    </row>
    <row r="22" spans="1:3" ht="24" x14ac:dyDescent="0.25">
      <c r="A22" s="34"/>
      <c r="B22" s="37" t="s">
        <v>108</v>
      </c>
      <c r="C22" s="36"/>
    </row>
    <row r="23" spans="1:3" ht="24" x14ac:dyDescent="0.25">
      <c r="A23" s="34"/>
      <c r="B23" s="37" t="s">
        <v>109</v>
      </c>
      <c r="C23" s="36"/>
    </row>
    <row r="24" spans="1:3" x14ac:dyDescent="0.25">
      <c r="A24" s="34"/>
      <c r="B24" s="37"/>
      <c r="C24" s="36"/>
    </row>
    <row r="25" spans="1:3" x14ac:dyDescent="0.25">
      <c r="A25" s="34"/>
      <c r="B25" s="37" t="s">
        <v>77</v>
      </c>
      <c r="C25" s="36" t="s">
        <v>110</v>
      </c>
    </row>
    <row r="26" spans="1:3" x14ac:dyDescent="0.25">
      <c r="A26" s="34"/>
      <c r="B26" s="37" t="s">
        <v>111</v>
      </c>
      <c r="C26" s="36"/>
    </row>
    <row r="27" spans="1:3" x14ac:dyDescent="0.25">
      <c r="A27" s="34"/>
      <c r="B27" s="37" t="s">
        <v>112</v>
      </c>
      <c r="C27" s="36"/>
    </row>
    <row r="28" spans="1:3" ht="24" x14ac:dyDescent="0.25">
      <c r="A28" s="34"/>
      <c r="B28" s="37" t="s">
        <v>113</v>
      </c>
      <c r="C28" s="36"/>
    </row>
    <row r="29" spans="1:3" x14ac:dyDescent="0.25">
      <c r="A29" s="34"/>
      <c r="B29" s="37"/>
      <c r="C29" s="36"/>
    </row>
    <row r="30" spans="1:3" x14ac:dyDescent="0.25">
      <c r="A30" s="34" t="s">
        <v>114</v>
      </c>
      <c r="B30" s="35" t="s">
        <v>115</v>
      </c>
      <c r="C30" s="36" t="s">
        <v>116</v>
      </c>
    </row>
    <row r="31" spans="1:3" x14ac:dyDescent="0.25">
      <c r="A31" s="34"/>
      <c r="B31" s="37"/>
      <c r="C31" s="36"/>
    </row>
    <row r="32" spans="1:3" ht="24" x14ac:dyDescent="0.25">
      <c r="A32" s="34"/>
      <c r="B32" s="37" t="s">
        <v>117</v>
      </c>
      <c r="C32" s="36"/>
    </row>
    <row r="33" spans="1:3" ht="24" x14ac:dyDescent="0.25">
      <c r="A33" s="34"/>
      <c r="B33" s="37" t="s">
        <v>118</v>
      </c>
      <c r="C33" s="36"/>
    </row>
    <row r="34" spans="1:3" ht="24" x14ac:dyDescent="0.25">
      <c r="A34" s="34"/>
      <c r="B34" s="37" t="s">
        <v>119</v>
      </c>
      <c r="C34" s="36"/>
    </row>
    <row r="35" spans="1:3" x14ac:dyDescent="0.25">
      <c r="A35" s="34"/>
      <c r="B35" s="37"/>
      <c r="C35" s="36"/>
    </row>
    <row r="36" spans="1:3" x14ac:dyDescent="0.25">
      <c r="A36" s="34" t="s">
        <v>120</v>
      </c>
      <c r="B36" s="35" t="s">
        <v>121</v>
      </c>
      <c r="C36" s="36"/>
    </row>
    <row r="37" spans="1:3" x14ac:dyDescent="0.25">
      <c r="A37" s="34"/>
      <c r="B37" s="37"/>
      <c r="C37" s="36"/>
    </row>
    <row r="38" spans="1:3" ht="24" x14ac:dyDescent="0.25">
      <c r="A38" s="34"/>
      <c r="B38" s="37" t="s">
        <v>122</v>
      </c>
      <c r="C38" s="36"/>
    </row>
    <row r="39" spans="1:3" ht="24" x14ac:dyDescent="0.25">
      <c r="A39" s="34"/>
      <c r="B39" s="37" t="s">
        <v>123</v>
      </c>
      <c r="C39" s="36"/>
    </row>
    <row r="40" spans="1:3" ht="24" x14ac:dyDescent="0.25">
      <c r="A40" s="34"/>
      <c r="B40" s="37" t="s">
        <v>124</v>
      </c>
      <c r="C40" s="36"/>
    </row>
    <row r="41" spans="1:3" ht="24" x14ac:dyDescent="0.25">
      <c r="A41" s="34"/>
      <c r="B41" s="37" t="s">
        <v>125</v>
      </c>
      <c r="C41" s="36"/>
    </row>
    <row r="42" spans="1:3" ht="24" x14ac:dyDescent="0.25">
      <c r="A42" s="34"/>
      <c r="B42" s="37" t="s">
        <v>126</v>
      </c>
      <c r="C42" s="36"/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Calculadora</vt:lpstr>
      <vt:lpstr>Comparador</vt:lpstr>
      <vt:lpstr>Instrucciones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2026-02-11T14:53:50Z</dcterms:created>
  <dcterms:modified xsi:type="dcterms:W3CDTF">2026-02-12T10:39:35Z</dcterms:modified>
  <dc:language>en-US</dc:language>
</cp:coreProperties>
</file>