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entrenador personal\"/>
    </mc:Choice>
  </mc:AlternateContent>
  <xr:revisionPtr revIDLastSave="0" documentId="8_{55AB3118-1A0E-4DDC-8DDB-F7A2931100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eguimiento" sheetId="1" r:id="rId1"/>
  </sheets>
  <definedNames>
    <definedName name="_xlnm.Print_Area" localSheetId="0">Seguimiento!$A$1:$O$52</definedName>
    <definedName name="_xlnm.Print_Titles" localSheetId="0">Seguimiento!$1:$12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43" i="1" l="1"/>
  <c r="N43" i="1"/>
  <c r="M43" i="1"/>
  <c r="L43" i="1"/>
  <c r="K43" i="1"/>
  <c r="J43" i="1"/>
  <c r="I43" i="1"/>
  <c r="H43" i="1"/>
  <c r="G43" i="1"/>
  <c r="F43" i="1"/>
  <c r="E43" i="1"/>
  <c r="D43" i="1"/>
  <c r="O35" i="1"/>
  <c r="O17" i="1" s="1"/>
  <c r="O18" i="1" s="1"/>
  <c r="N35" i="1"/>
  <c r="N17" i="1" s="1"/>
  <c r="N18" i="1" s="1"/>
  <c r="M35" i="1"/>
  <c r="M17" i="1" s="1"/>
  <c r="M18" i="1" s="1"/>
  <c r="L35" i="1"/>
  <c r="L17" i="1" s="1"/>
  <c r="L18" i="1" s="1"/>
  <c r="K35" i="1"/>
  <c r="K17" i="1" s="1"/>
  <c r="K18" i="1" s="1"/>
  <c r="J35" i="1"/>
  <c r="J17" i="1" s="1"/>
  <c r="J18" i="1" s="1"/>
  <c r="I35" i="1"/>
  <c r="I17" i="1" s="1"/>
  <c r="I18" i="1" s="1"/>
  <c r="H35" i="1"/>
  <c r="H17" i="1" s="1"/>
  <c r="H18" i="1" s="1"/>
  <c r="O34" i="1"/>
  <c r="N34" i="1"/>
  <c r="M34" i="1"/>
  <c r="L34" i="1"/>
  <c r="K34" i="1"/>
  <c r="J34" i="1"/>
  <c r="I34" i="1"/>
  <c r="H34" i="1"/>
  <c r="G34" i="1"/>
  <c r="G35" i="1" s="1"/>
  <c r="G17" i="1" s="1"/>
  <c r="G18" i="1" s="1"/>
  <c r="F34" i="1"/>
  <c r="F35" i="1" s="1"/>
  <c r="F17" i="1" s="1"/>
  <c r="F18" i="1" s="1"/>
  <c r="E34" i="1"/>
  <c r="E35" i="1" s="1"/>
  <c r="E17" i="1" s="1"/>
  <c r="E18" i="1" s="1"/>
  <c r="D34" i="1"/>
  <c r="D35" i="1" s="1"/>
  <c r="D17" i="1" s="1"/>
  <c r="D18" i="1" s="1"/>
  <c r="C34" i="1"/>
  <c r="C35" i="1" s="1"/>
  <c r="C17" i="1" s="1"/>
  <c r="C18" i="1" s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O16" i="1"/>
  <c r="N16" i="1"/>
  <c r="M16" i="1"/>
  <c r="L16" i="1"/>
  <c r="K16" i="1"/>
  <c r="J16" i="1"/>
  <c r="I16" i="1"/>
  <c r="H16" i="1"/>
  <c r="G16" i="1"/>
  <c r="F16" i="1"/>
  <c r="E16" i="1"/>
  <c r="D16" i="1"/>
  <c r="C16" i="1"/>
  <c r="O15" i="1"/>
  <c r="N15" i="1"/>
  <c r="M15" i="1"/>
  <c r="L15" i="1"/>
  <c r="K15" i="1"/>
  <c r="J15" i="1"/>
  <c r="I15" i="1"/>
  <c r="H15" i="1"/>
  <c r="G15" i="1"/>
  <c r="F15" i="1"/>
  <c r="E15" i="1"/>
  <c r="D15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O11" i="1"/>
  <c r="N11" i="1"/>
  <c r="M11" i="1"/>
  <c r="L11" i="1"/>
  <c r="K11" i="1"/>
  <c r="J11" i="1"/>
  <c r="I11" i="1"/>
  <c r="H11" i="1"/>
  <c r="G11" i="1"/>
  <c r="F11" i="1"/>
  <c r="E11" i="1"/>
  <c r="D11" i="1"/>
</calcChain>
</file>

<file path=xl/sharedStrings.xml><?xml version="1.0" encoding="utf-8"?>
<sst xmlns="http://schemas.openxmlformats.org/spreadsheetml/2006/main" count="85" uniqueCount="85">
  <si>
    <t>Celdas amarillas: rellenar | Celdas grises: calculadas automáticamente | Completa la 1ª visita y añade controles a la derecha.</t>
  </si>
  <si>
    <t>Datos del cliente</t>
  </si>
  <si>
    <t>Nombre</t>
  </si>
  <si>
    <t>Lucía Fernández</t>
  </si>
  <si>
    <t>Sexo</t>
  </si>
  <si>
    <t>Mujer</t>
  </si>
  <si>
    <t>Fecha nac.</t>
  </si>
  <si>
    <t>Estatura (cm)</t>
  </si>
  <si>
    <t>Ocupación</t>
  </si>
  <si>
    <t>Oficina</t>
  </si>
  <si>
    <t>Objetivo</t>
  </si>
  <si>
    <t>Pérdida de grasa</t>
  </si>
  <si>
    <t>Lesiones/limitaciones</t>
  </si>
  <si>
    <t>Molestia leve en rodilla derecha (evitar impactos)</t>
  </si>
  <si>
    <t>Nivel</t>
  </si>
  <si>
    <t>Intermedio</t>
  </si>
  <si>
    <t>3 días/sem</t>
  </si>
  <si>
    <t>Notas generales</t>
  </si>
  <si>
    <t>Objetivo secundario: mejorar fuerza básica y hábitos de sueño.</t>
  </si>
  <si>
    <t>Control</t>
  </si>
  <si>
    <t>1ª visita</t>
  </si>
  <si>
    <t>Control 1</t>
  </si>
  <si>
    <t>Control 2</t>
  </si>
  <si>
    <t>Control 3</t>
  </si>
  <si>
    <t>Control 4</t>
  </si>
  <si>
    <t>Control 5</t>
  </si>
  <si>
    <t>Control 6</t>
  </si>
  <si>
    <t>Control 7</t>
  </si>
  <si>
    <t>Control 8</t>
  </si>
  <si>
    <t>Control 9</t>
  </si>
  <si>
    <t>Control 10</t>
  </si>
  <si>
    <t>Control 11</t>
  </si>
  <si>
    <t>Control 12</t>
  </si>
  <si>
    <t>Fecha</t>
  </si>
  <si>
    <t>Días vs anterior</t>
  </si>
  <si>
    <t>Edad (años)</t>
  </si>
  <si>
    <t>Composición corporal</t>
  </si>
  <si>
    <t>C
U
E
R
P
O</t>
  </si>
  <si>
    <t>Peso (kg)</t>
  </si>
  <si>
    <t>Δ peso vs anterior (kg)</t>
  </si>
  <si>
    <t>IMC</t>
  </si>
  <si>
    <t>% grasa estimada</t>
  </si>
  <si>
    <t>Masa magra (kg)</t>
  </si>
  <si>
    <t>Perímetros corporales (cm)</t>
  </si>
  <si>
    <t>P
E
R
I
M</t>
  </si>
  <si>
    <t>Cintura (ombligo)</t>
  </si>
  <si>
    <t>Cadera</t>
  </si>
  <si>
    <t>Pecho</t>
  </si>
  <si>
    <t>Brazo (relajado)</t>
  </si>
  <si>
    <t>Muslo (medio)</t>
  </si>
  <si>
    <t>Ratio cintura/cadera</t>
  </si>
  <si>
    <t>Pliegues cutáneos (mm) y cálculo de % grasa</t>
  </si>
  <si>
    <t>P
L
I
E</t>
  </si>
  <si>
    <t>Tríceps</t>
  </si>
  <si>
    <t>Suprailiaco</t>
  </si>
  <si>
    <t>Abdominal</t>
  </si>
  <si>
    <t>Muslo</t>
  </si>
  <si>
    <t>Pectoral</t>
  </si>
  <si>
    <t>Σ3 (según sexo)</t>
  </si>
  <si>
    <t>Densidad corporal (BD)</t>
  </si>
  <si>
    <t>Rendimiento (elige pruebas consistentes)</t>
  </si>
  <si>
    <t>T
E
S
T</t>
  </si>
  <si>
    <t>Plancha (seg)</t>
  </si>
  <si>
    <t>Flexiones (reps)</t>
  </si>
  <si>
    <t>Remo invertido / dominadas (reps)</t>
  </si>
  <si>
    <t>Sentadilla 5RM (kg)</t>
  </si>
  <si>
    <t>Press banca 5RM (kg)</t>
  </si>
  <si>
    <t>1 km (min)</t>
  </si>
  <si>
    <t>Δ plancha vs anterior (seg)</t>
  </si>
  <si>
    <t>Hábitos y bienestar</t>
  </si>
  <si>
    <t>H
A
B</t>
  </si>
  <si>
    <t>Sueño (h)</t>
  </si>
  <si>
    <t>Estrés (1-10)</t>
  </si>
  <si>
    <t>Pasos/día</t>
  </si>
  <si>
    <t>Adherencia (%)</t>
  </si>
  <si>
    <t>Notas del control (resumen rápido)</t>
  </si>
  <si>
    <t/>
  </si>
  <si>
    <t>Notas</t>
  </si>
  <si>
    <t>Evaluación inicial. Técnica sentadilla: mejorar movilidad tobillo.</t>
  </si>
  <si>
    <t>Se ajusta volumen: +1 serie tren inferior. Sueño en mejora.</t>
  </si>
  <si>
    <t>Añadido trabajo de core 2x/sem. Rodilla estable.</t>
  </si>
  <si>
    <t>Progresión cargas estable. Aumentar proteína en desayuno.</t>
  </si>
  <si>
    <t>Semana con estrés laboral: bajar intensidad. Mantener pasos.</t>
  </si>
  <si>
    <t>Buen progreso. Introducir intervalos suaves (sin impacto).</t>
  </si>
  <si>
    <t>Plantilla de seguimiento para entrenador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</si>
</sst>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000"/>
  </numFmts>
  <fonts count="8" x14ac:knownFonts="1">
    <font>
      <sz val="11"/>
      <color theme="1"/>
      <name val="Calibri"/>
      <family val="2"/>
      <scheme val="minor"/>
    </font>
    <font>
      <sz val="9"/>
      <color rgb="FF102A43"/>
      <name val="Calibri"/>
    </font>
    <font>
      <b/>
      <sz val="12"/>
      <color rgb="FF0B2230"/>
      <name val="Calibri"/>
    </font>
    <font>
      <b/>
      <sz val="10"/>
      <color rgb="FF102A43"/>
      <name val="Calibri"/>
    </font>
    <font>
      <sz val="10"/>
      <color rgb="FF0B2230"/>
      <name val="Calibri"/>
    </font>
    <font>
      <b/>
      <sz val="11"/>
      <color rgb="FFFFFFFF"/>
      <name val="Calibri"/>
    </font>
    <font>
      <b/>
      <sz val="22"/>
      <color rgb="FFFFFFFF"/>
      <name val="Calibri"/>
      <family val="2"/>
    </font>
    <font>
      <sz val="2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F4C5C"/>
      </patternFill>
    </fill>
    <fill>
      <patternFill patternType="solid">
        <fgColor rgb="FFF8FAFC"/>
      </patternFill>
    </fill>
    <fill>
      <patternFill patternType="solid">
        <fgColor rgb="FFD6EEF2"/>
      </patternFill>
    </fill>
    <fill>
      <patternFill patternType="solid">
        <fgColor rgb="FFF0F4F8"/>
      </patternFill>
    </fill>
    <fill>
      <patternFill patternType="solid">
        <fgColor rgb="FFFFF7CC"/>
      </patternFill>
    </fill>
    <fill>
      <patternFill patternType="solid">
        <fgColor rgb="FF243B53"/>
      </patternFill>
    </fill>
    <fill>
      <patternFill patternType="solid">
        <fgColor rgb="FFEEF2F7"/>
      </patternFill>
    </fill>
    <fill>
      <patternFill patternType="solid">
        <fgColor rgb="FFBEE3F8"/>
      </patternFill>
    </fill>
  </fills>
  <borders count="16">
    <border>
      <left/>
      <right/>
      <top/>
      <bottom/>
      <diagonal/>
    </border>
    <border>
      <left style="thin">
        <color rgb="FF9FB3C8"/>
      </left>
      <right style="thin">
        <color rgb="FF9FB3C8"/>
      </right>
      <top style="thin">
        <color rgb="FF9FB3C8"/>
      </top>
      <bottom style="thin">
        <color rgb="FF9FB3C8"/>
      </bottom>
      <diagonal/>
    </border>
    <border>
      <left style="medium">
        <color rgb="FF334E68"/>
      </left>
      <right style="thin">
        <color rgb="FF9FB3C8"/>
      </right>
      <top style="medium">
        <color rgb="FF334E68"/>
      </top>
      <bottom style="thin">
        <color rgb="FF9FB3C8"/>
      </bottom>
      <diagonal/>
    </border>
    <border>
      <left style="thin">
        <color rgb="FF9FB3C8"/>
      </left>
      <right style="thin">
        <color rgb="FF9FB3C8"/>
      </right>
      <top style="medium">
        <color rgb="FF334E68"/>
      </top>
      <bottom style="thin">
        <color rgb="FF9FB3C8"/>
      </bottom>
      <diagonal/>
    </border>
    <border>
      <left style="thin">
        <color rgb="FF9FB3C8"/>
      </left>
      <right style="medium">
        <color rgb="FF334E68"/>
      </right>
      <top style="medium">
        <color rgb="FF334E68"/>
      </top>
      <bottom style="thin">
        <color rgb="FF9FB3C8"/>
      </bottom>
      <diagonal/>
    </border>
    <border>
      <left style="medium">
        <color rgb="FF334E68"/>
      </left>
      <right style="thin">
        <color rgb="FF9FB3C8"/>
      </right>
      <top style="thin">
        <color rgb="FF9FB3C8"/>
      </top>
      <bottom style="thin">
        <color rgb="FF9FB3C8"/>
      </bottom>
      <diagonal/>
    </border>
    <border>
      <left style="thin">
        <color rgb="FF9FB3C8"/>
      </left>
      <right style="medium">
        <color rgb="FF334E68"/>
      </right>
      <top style="thin">
        <color rgb="FF9FB3C8"/>
      </top>
      <bottom style="thin">
        <color rgb="FF9FB3C8"/>
      </bottom>
      <diagonal/>
    </border>
    <border>
      <left style="medium">
        <color rgb="FF334E68"/>
      </left>
      <right style="thin">
        <color rgb="FF9FB3C8"/>
      </right>
      <top style="thin">
        <color rgb="FF9FB3C8"/>
      </top>
      <bottom style="medium">
        <color rgb="FF334E68"/>
      </bottom>
      <diagonal/>
    </border>
    <border>
      <left style="thin">
        <color rgb="FF9FB3C8"/>
      </left>
      <right style="thin">
        <color rgb="FF9FB3C8"/>
      </right>
      <top style="thin">
        <color rgb="FF9FB3C8"/>
      </top>
      <bottom style="medium">
        <color rgb="FF334E68"/>
      </bottom>
      <diagonal/>
    </border>
    <border>
      <left style="thin">
        <color rgb="FF9FB3C8"/>
      </left>
      <right style="medium">
        <color rgb="FF334E68"/>
      </right>
      <top style="thin">
        <color rgb="FF9FB3C8"/>
      </top>
      <bottom style="medium">
        <color rgb="FF334E68"/>
      </bottom>
      <diagonal/>
    </border>
    <border>
      <left/>
      <right style="thin">
        <color rgb="FF9FB3C8"/>
      </right>
      <top style="thin">
        <color rgb="FF9FB3C8"/>
      </top>
      <bottom style="thin">
        <color rgb="FF9FB3C8"/>
      </bottom>
      <diagonal/>
    </border>
    <border>
      <left style="medium">
        <color rgb="FF334E68"/>
      </left>
      <right style="thin">
        <color rgb="FF9FB3C8"/>
      </right>
      <top/>
      <bottom/>
      <diagonal/>
    </border>
    <border>
      <left style="medium">
        <color rgb="FF334E68"/>
      </left>
      <right style="thin">
        <color rgb="FF9FB3C8"/>
      </right>
      <top/>
      <bottom style="thin">
        <color rgb="FF9FB3C8"/>
      </bottom>
      <diagonal/>
    </border>
    <border>
      <left/>
      <right/>
      <top style="thin">
        <color rgb="FF9FB3C8"/>
      </top>
      <bottom style="thin">
        <color rgb="FF9FB3C8"/>
      </bottom>
      <diagonal/>
    </border>
    <border>
      <left/>
      <right/>
      <top style="medium">
        <color rgb="FF334E68"/>
      </top>
      <bottom style="thin">
        <color rgb="FF9FB3C8"/>
      </bottom>
      <diagonal/>
    </border>
    <border>
      <left/>
      <right style="thin">
        <color rgb="FF9FB3C8"/>
      </right>
      <top style="medium">
        <color rgb="FF334E68"/>
      </top>
      <bottom style="thin">
        <color rgb="FF9FB3C8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3" fillId="5" borderId="1" xfId="0" applyFont="1" applyFill="1" applyBorder="1" applyAlignment="1">
      <alignment horizontal="left" vertical="center"/>
    </xf>
    <xf numFmtId="0" fontId="0" fillId="0" borderId="2" xfId="0" applyBorder="1"/>
    <xf numFmtId="0" fontId="5" fillId="7" borderId="3" xfId="0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/>
    </xf>
    <xf numFmtId="0" fontId="0" fillId="0" borderId="5" xfId="0" applyBorder="1"/>
    <xf numFmtId="0" fontId="3" fillId="5" borderId="1" xfId="0" applyFont="1" applyFill="1" applyBorder="1" applyAlignment="1">
      <alignment horizontal="center" vertical="center"/>
    </xf>
    <xf numFmtId="14" fontId="4" fillId="6" borderId="1" xfId="0" applyNumberFormat="1" applyFont="1" applyFill="1" applyBorder="1" applyAlignment="1">
      <alignment horizontal="center" vertical="center"/>
    </xf>
    <xf numFmtId="14" fontId="4" fillId="6" borderId="6" xfId="0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1" fontId="4" fillId="8" borderId="6" xfId="0" applyNumberFormat="1" applyFont="1" applyFill="1" applyBorder="1" applyAlignment="1">
      <alignment horizontal="center" vertical="center"/>
    </xf>
    <xf numFmtId="0" fontId="0" fillId="0" borderId="7" xfId="0" applyBorder="1"/>
    <xf numFmtId="0" fontId="3" fillId="8" borderId="8" xfId="0" applyFont="1" applyFill="1" applyBorder="1" applyAlignment="1">
      <alignment horizontal="center" vertical="center"/>
    </xf>
    <xf numFmtId="1" fontId="4" fillId="8" borderId="8" xfId="0" applyNumberFormat="1" applyFont="1" applyFill="1" applyBorder="1" applyAlignment="1">
      <alignment horizontal="center" vertical="center"/>
    </xf>
    <xf numFmtId="1" fontId="4" fillId="8" borderId="9" xfId="0" applyNumberFormat="1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 vertical="center"/>
    </xf>
    <xf numFmtId="164" fontId="4" fillId="6" borderId="6" xfId="0" applyNumberFormat="1" applyFont="1" applyFill="1" applyBorder="1" applyAlignment="1">
      <alignment horizontal="center" vertical="center"/>
    </xf>
    <xf numFmtId="164" fontId="4" fillId="8" borderId="1" xfId="0" applyNumberFormat="1" applyFont="1" applyFill="1" applyBorder="1" applyAlignment="1">
      <alignment horizontal="center" vertical="center"/>
    </xf>
    <xf numFmtId="164" fontId="4" fillId="8" borderId="6" xfId="0" applyNumberFormat="1" applyFont="1" applyFill="1" applyBorder="1" applyAlignment="1">
      <alignment horizontal="center" vertical="center"/>
    </xf>
    <xf numFmtId="2" fontId="4" fillId="8" borderId="1" xfId="0" applyNumberFormat="1" applyFont="1" applyFill="1" applyBorder="1" applyAlignment="1">
      <alignment horizontal="center" vertical="center"/>
    </xf>
    <xf numFmtId="2" fontId="4" fillId="8" borderId="6" xfId="0" applyNumberFormat="1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left" vertical="center"/>
    </xf>
    <xf numFmtId="164" fontId="4" fillId="8" borderId="8" xfId="0" applyNumberFormat="1" applyFont="1" applyFill="1" applyBorder="1" applyAlignment="1">
      <alignment horizontal="center" vertical="center"/>
    </xf>
    <xf numFmtId="164" fontId="4" fillId="8" borderId="9" xfId="0" applyNumberFormat="1" applyFont="1" applyFill="1" applyBorder="1" applyAlignment="1">
      <alignment horizontal="center" vertical="center"/>
    </xf>
    <xf numFmtId="165" fontId="4" fillId="8" borderId="8" xfId="0" applyNumberFormat="1" applyFont="1" applyFill="1" applyBorder="1" applyAlignment="1">
      <alignment horizontal="center" vertical="center"/>
    </xf>
    <xf numFmtId="165" fontId="4" fillId="8" borderId="9" xfId="0" applyNumberFormat="1" applyFont="1" applyFill="1" applyBorder="1" applyAlignment="1">
      <alignment horizontal="center" vertical="center"/>
    </xf>
    <xf numFmtId="0" fontId="3" fillId="8" borderId="8" xfId="0" applyFont="1" applyFill="1" applyBorder="1" applyAlignment="1">
      <alignment horizontal="left" vertical="center"/>
    </xf>
    <xf numFmtId="0" fontId="1" fillId="8" borderId="1" xfId="0" applyFont="1" applyFill="1" applyBorder="1" applyAlignment="1">
      <alignment horizontal="left" vertical="center"/>
    </xf>
    <xf numFmtId="166" fontId="1" fillId="8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1" fontId="4" fillId="6" borderId="6" xfId="0" applyNumberFormat="1" applyFont="1" applyFill="1" applyBorder="1" applyAlignment="1">
      <alignment horizontal="center" vertical="center"/>
    </xf>
    <xf numFmtId="2" fontId="4" fillId="6" borderId="1" xfId="0" applyNumberFormat="1" applyFont="1" applyFill="1" applyBorder="1" applyAlignment="1">
      <alignment horizontal="center" vertical="center"/>
    </xf>
    <xf numFmtId="2" fontId="4" fillId="6" borderId="6" xfId="0" applyNumberFormat="1" applyFont="1" applyFill="1" applyBorder="1" applyAlignment="1">
      <alignment horizontal="center" vertical="center"/>
    </xf>
    <xf numFmtId="9" fontId="4" fillId="6" borderId="8" xfId="0" applyNumberFormat="1" applyFont="1" applyFill="1" applyBorder="1" applyAlignment="1">
      <alignment horizontal="center" vertical="center"/>
    </xf>
    <xf numFmtId="9" fontId="4" fillId="6" borderId="9" xfId="0" applyNumberFormat="1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left" vertical="top" wrapText="1"/>
    </xf>
    <xf numFmtId="0" fontId="4" fillId="6" borderId="9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left" vertical="center"/>
    </xf>
    <xf numFmtId="0" fontId="0" fillId="0" borderId="10" xfId="0" applyBorder="1"/>
    <xf numFmtId="0" fontId="3" fillId="9" borderId="5" xfId="0" applyFont="1" applyFill="1" applyBorder="1" applyAlignment="1">
      <alignment horizontal="center" vertical="center" wrapText="1"/>
    </xf>
    <xf numFmtId="0" fontId="0" fillId="0" borderId="11" xfId="0" applyBorder="1"/>
    <xf numFmtId="0" fontId="0" fillId="0" borderId="12" xfId="0" applyBorder="1"/>
    <xf numFmtId="0" fontId="4" fillId="6" borderId="1" xfId="0" applyFont="1" applyFill="1" applyBorder="1" applyAlignment="1">
      <alignment horizontal="left" vertical="center"/>
    </xf>
    <xf numFmtId="0" fontId="0" fillId="0" borderId="13" xfId="0" applyBorder="1"/>
    <xf numFmtId="0" fontId="2" fillId="4" borderId="1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center" vertical="center"/>
    </xf>
    <xf numFmtId="0" fontId="0" fillId="0" borderId="0" xfId="0"/>
    <xf numFmtId="0" fontId="2" fillId="4" borderId="2" xfId="0" applyFont="1" applyFill="1" applyBorder="1" applyAlignment="1">
      <alignment horizontal="left" vertical="center"/>
    </xf>
    <xf numFmtId="0" fontId="0" fillId="0" borderId="14" xfId="0" applyBorder="1"/>
    <xf numFmtId="0" fontId="0" fillId="0" borderId="15" xfId="0" applyBorder="1"/>
    <xf numFmtId="14" fontId="4" fillId="6" borderId="1" xfId="0" applyNumberFormat="1" applyFont="1" applyFill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7" fillId="0" borderId="0" xfId="0" applyFont="1"/>
  </cellXfs>
  <cellStyles count="1">
    <cellStyle name="Normal" xfId="0" builtinId="0"/>
  </cellStyles>
  <dxfs count="7">
    <dxf>
      <fill>
        <patternFill>
          <bgColor rgb="FFFDEBD0"/>
        </patternFill>
      </fill>
    </dxf>
    <dxf>
      <fill>
        <patternFill>
          <bgColor rgb="FFFADBD8"/>
        </patternFill>
      </fill>
    </dxf>
    <dxf>
      <fill>
        <patternFill>
          <bgColor rgb="FFFADBD8"/>
        </patternFill>
      </fill>
    </dxf>
    <dxf>
      <fill>
        <patternFill>
          <bgColor rgb="FFFDEBD0"/>
        </patternFill>
      </fill>
    </dxf>
    <dxf>
      <fill>
        <patternFill>
          <bgColor rgb="FFFDEBD0"/>
        </patternFill>
      </fill>
    </dxf>
    <dxf>
      <fill>
        <patternFill>
          <bgColor rgb="FFFDEBD0"/>
        </patternFill>
      </fill>
    </dxf>
    <dxf>
      <fill>
        <patternFill>
          <bgColor rgb="FFFADBD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2"/>
  <sheetViews>
    <sheetView showGridLines="0" tabSelected="1" zoomScale="70" zoomScaleNormal="70" workbookViewId="0">
      <selection sqref="A1:O1"/>
    </sheetView>
  </sheetViews>
  <sheetFormatPr baseColWidth="10" defaultColWidth="9.140625" defaultRowHeight="15" x14ac:dyDescent="0.25"/>
  <cols>
    <col min="1" max="1" width="5" customWidth="1"/>
    <col min="2" max="2" width="28" customWidth="1"/>
    <col min="3" max="15" width="12" customWidth="1"/>
  </cols>
  <sheetData>
    <row r="1" spans="1:15" ht="30" customHeight="1" x14ac:dyDescent="0.45">
      <c r="A1" s="53" t="s">
        <v>84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</row>
    <row r="2" spans="1:15" ht="18" customHeight="1" x14ac:dyDescent="0.25">
      <c r="A2" s="47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</row>
    <row r="3" spans="1:15" ht="20.100000000000001" customHeight="1" x14ac:dyDescent="0.25">
      <c r="A3" s="46" t="s">
        <v>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0"/>
    </row>
    <row r="4" spans="1:15" x14ac:dyDescent="0.25">
      <c r="A4" s="39" t="s">
        <v>2</v>
      </c>
      <c r="B4" s="40"/>
      <c r="C4" s="44" t="s">
        <v>3</v>
      </c>
      <c r="D4" s="45"/>
      <c r="E4" s="40"/>
      <c r="F4" s="39" t="s">
        <v>4</v>
      </c>
      <c r="G4" s="40"/>
      <c r="H4" s="44" t="s">
        <v>5</v>
      </c>
      <c r="I4" s="40"/>
      <c r="J4" s="39" t="s">
        <v>6</v>
      </c>
      <c r="K4" s="40"/>
      <c r="L4" s="52">
        <v>34472</v>
      </c>
      <c r="M4" s="45"/>
      <c r="N4" s="45"/>
      <c r="O4" s="40"/>
    </row>
    <row r="5" spans="1:15" x14ac:dyDescent="0.25">
      <c r="A5" s="39" t="s">
        <v>7</v>
      </c>
      <c r="B5" s="40"/>
      <c r="C5" s="44">
        <v>165</v>
      </c>
      <c r="D5" s="45"/>
      <c r="E5" s="40"/>
      <c r="F5" s="39" t="s">
        <v>8</v>
      </c>
      <c r="G5" s="40"/>
      <c r="H5" s="44" t="s">
        <v>9</v>
      </c>
      <c r="I5" s="40"/>
      <c r="J5" s="39" t="s">
        <v>10</v>
      </c>
      <c r="K5" s="40"/>
      <c r="L5" s="44" t="s">
        <v>11</v>
      </c>
      <c r="M5" s="45"/>
      <c r="N5" s="45"/>
      <c r="O5" s="40"/>
    </row>
    <row r="6" spans="1:15" x14ac:dyDescent="0.25">
      <c r="A6" s="39" t="s">
        <v>12</v>
      </c>
      <c r="B6" s="40"/>
      <c r="C6" s="44" t="s">
        <v>13</v>
      </c>
      <c r="D6" s="45"/>
      <c r="E6" s="45"/>
      <c r="F6" s="45"/>
      <c r="G6" s="45"/>
      <c r="H6" s="45"/>
      <c r="I6" s="40"/>
      <c r="J6" s="39" t="s">
        <v>14</v>
      </c>
      <c r="K6" s="40"/>
      <c r="L6" s="44" t="s">
        <v>15</v>
      </c>
      <c r="M6" s="40"/>
      <c r="N6" s="44" t="s">
        <v>16</v>
      </c>
      <c r="O6" s="40"/>
    </row>
    <row r="7" spans="1:15" x14ac:dyDescent="0.25">
      <c r="A7" s="39" t="s">
        <v>17</v>
      </c>
      <c r="B7" s="40"/>
      <c r="C7" s="44" t="s">
        <v>18</v>
      </c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0"/>
    </row>
    <row r="8" spans="1:1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" customHeight="1" x14ac:dyDescent="0.25">
      <c r="A9" s="3"/>
      <c r="B9" s="4" t="s">
        <v>19</v>
      </c>
      <c r="C9" s="4" t="s">
        <v>20</v>
      </c>
      <c r="D9" s="4" t="s">
        <v>21</v>
      </c>
      <c r="E9" s="4" t="s">
        <v>22</v>
      </c>
      <c r="F9" s="4" t="s">
        <v>23</v>
      </c>
      <c r="G9" s="4" t="s">
        <v>24</v>
      </c>
      <c r="H9" s="4" t="s">
        <v>25</v>
      </c>
      <c r="I9" s="4" t="s">
        <v>26</v>
      </c>
      <c r="J9" s="4" t="s">
        <v>27</v>
      </c>
      <c r="K9" s="4" t="s">
        <v>28</v>
      </c>
      <c r="L9" s="4" t="s">
        <v>29</v>
      </c>
      <c r="M9" s="4" t="s">
        <v>30</v>
      </c>
      <c r="N9" s="4" t="s">
        <v>31</v>
      </c>
      <c r="O9" s="5" t="s">
        <v>32</v>
      </c>
    </row>
    <row r="10" spans="1:15" ht="18" customHeight="1" x14ac:dyDescent="0.25">
      <c r="A10" s="6"/>
      <c r="B10" s="7" t="s">
        <v>33</v>
      </c>
      <c r="C10" s="8">
        <v>46030</v>
      </c>
      <c r="D10" s="8">
        <v>46044</v>
      </c>
      <c r="E10" s="8">
        <v>46058</v>
      </c>
      <c r="F10" s="8">
        <v>46072</v>
      </c>
      <c r="G10" s="8">
        <v>46086</v>
      </c>
      <c r="H10" s="8">
        <v>46100</v>
      </c>
      <c r="I10" s="8"/>
      <c r="J10" s="8"/>
      <c r="K10" s="8"/>
      <c r="L10" s="8"/>
      <c r="M10" s="8"/>
      <c r="N10" s="8"/>
      <c r="O10" s="9"/>
    </row>
    <row r="11" spans="1:15" ht="18" customHeight="1" x14ac:dyDescent="0.25">
      <c r="A11" s="6"/>
      <c r="B11" s="10" t="s">
        <v>34</v>
      </c>
      <c r="C11" s="11">
        <v>0</v>
      </c>
      <c r="D11" s="11">
        <f t="shared" ref="D11:O11" si="0">IF(OR(ISBLANK(D$10),ISBLANK(C$10)),"",D$10-C$10)</f>
        <v>14</v>
      </c>
      <c r="E11" s="11">
        <f t="shared" si="0"/>
        <v>14</v>
      </c>
      <c r="F11" s="11">
        <f t="shared" si="0"/>
        <v>14</v>
      </c>
      <c r="G11" s="11">
        <f t="shared" si="0"/>
        <v>14</v>
      </c>
      <c r="H11" s="11">
        <f t="shared" si="0"/>
        <v>14</v>
      </c>
      <c r="I11" s="11" t="str">
        <f t="shared" si="0"/>
        <v/>
      </c>
      <c r="J11" s="11" t="str">
        <f t="shared" si="0"/>
        <v/>
      </c>
      <c r="K11" s="11" t="str">
        <f t="shared" si="0"/>
        <v/>
      </c>
      <c r="L11" s="11" t="str">
        <f t="shared" si="0"/>
        <v/>
      </c>
      <c r="M11" s="11" t="str">
        <f t="shared" si="0"/>
        <v/>
      </c>
      <c r="N11" s="11" t="str">
        <f t="shared" si="0"/>
        <v/>
      </c>
      <c r="O11" s="12" t="str">
        <f t="shared" si="0"/>
        <v/>
      </c>
    </row>
    <row r="12" spans="1:15" ht="18" customHeight="1" x14ac:dyDescent="0.25">
      <c r="A12" s="13"/>
      <c r="B12" s="14" t="s">
        <v>35</v>
      </c>
      <c r="C12" s="15">
        <f t="shared" ref="C12:O12" si="1">IF(OR(ISBLANK(C$10),ISBLANK($L$4)),"",INT(YEARFRAC($L$4,C$10)))</f>
        <v>31</v>
      </c>
      <c r="D12" s="15">
        <f t="shared" si="1"/>
        <v>31</v>
      </c>
      <c r="E12" s="15">
        <f t="shared" si="1"/>
        <v>31</v>
      </c>
      <c r="F12" s="15">
        <f t="shared" si="1"/>
        <v>31</v>
      </c>
      <c r="G12" s="15">
        <f t="shared" si="1"/>
        <v>31</v>
      </c>
      <c r="H12" s="15">
        <f t="shared" si="1"/>
        <v>31</v>
      </c>
      <c r="I12" s="15" t="str">
        <f t="shared" si="1"/>
        <v/>
      </c>
      <c r="J12" s="15" t="str">
        <f t="shared" si="1"/>
        <v/>
      </c>
      <c r="K12" s="15" t="str">
        <f t="shared" si="1"/>
        <v/>
      </c>
      <c r="L12" s="15" t="str">
        <f t="shared" si="1"/>
        <v/>
      </c>
      <c r="M12" s="15" t="str">
        <f t="shared" si="1"/>
        <v/>
      </c>
      <c r="N12" s="15" t="str">
        <f t="shared" si="1"/>
        <v/>
      </c>
      <c r="O12" s="16" t="str">
        <f t="shared" si="1"/>
        <v/>
      </c>
    </row>
    <row r="13" spans="1:15" ht="20.100000000000001" customHeight="1" x14ac:dyDescent="0.25">
      <c r="A13" s="49" t="s">
        <v>36</v>
      </c>
      <c r="B13" s="50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1"/>
    </row>
    <row r="14" spans="1:15" x14ac:dyDescent="0.25">
      <c r="A14" s="41" t="s">
        <v>37</v>
      </c>
      <c r="B14" s="2" t="s">
        <v>38</v>
      </c>
      <c r="C14" s="17">
        <v>74.2</v>
      </c>
      <c r="D14" s="17">
        <v>73.599999999999994</v>
      </c>
      <c r="E14" s="17">
        <v>73.099999999999994</v>
      </c>
      <c r="F14" s="17">
        <v>72.400000000000006</v>
      </c>
      <c r="G14" s="17">
        <v>72</v>
      </c>
      <c r="H14" s="17">
        <v>71.5</v>
      </c>
      <c r="I14" s="17"/>
      <c r="J14" s="17"/>
      <c r="K14" s="17"/>
      <c r="L14" s="17"/>
      <c r="M14" s="17"/>
      <c r="N14" s="17"/>
      <c r="O14" s="18"/>
    </row>
    <row r="15" spans="1:15" x14ac:dyDescent="0.25">
      <c r="A15" s="42"/>
      <c r="B15" s="2" t="s">
        <v>39</v>
      </c>
      <c r="C15" s="19">
        <v>0</v>
      </c>
      <c r="D15" s="19">
        <f t="shared" ref="D15:O15" si="2">IF(OR(ISBLANK(D14),ISBLANK(C14)),"",D14-C14)</f>
        <v>-0.60000000000000853</v>
      </c>
      <c r="E15" s="19">
        <f t="shared" si="2"/>
        <v>-0.5</v>
      </c>
      <c r="F15" s="19">
        <f t="shared" si="2"/>
        <v>-0.69999999999998863</v>
      </c>
      <c r="G15" s="19">
        <f t="shared" si="2"/>
        <v>-0.40000000000000568</v>
      </c>
      <c r="H15" s="19">
        <f t="shared" si="2"/>
        <v>-0.5</v>
      </c>
      <c r="I15" s="19" t="str">
        <f t="shared" si="2"/>
        <v/>
      </c>
      <c r="J15" s="19" t="str">
        <f t="shared" si="2"/>
        <v/>
      </c>
      <c r="K15" s="19" t="str">
        <f t="shared" si="2"/>
        <v/>
      </c>
      <c r="L15" s="19" t="str">
        <f t="shared" si="2"/>
        <v/>
      </c>
      <c r="M15" s="19" t="str">
        <f t="shared" si="2"/>
        <v/>
      </c>
      <c r="N15" s="19" t="str">
        <f t="shared" si="2"/>
        <v/>
      </c>
      <c r="O15" s="20" t="str">
        <f t="shared" si="2"/>
        <v/>
      </c>
    </row>
    <row r="16" spans="1:15" x14ac:dyDescent="0.25">
      <c r="A16" s="42"/>
      <c r="B16" s="2" t="s">
        <v>40</v>
      </c>
      <c r="C16" s="21">
        <f t="shared" ref="C16:O16" si="3">IF(ISBLANK(C14),"",ROUND(C14/((($C$5)/100)^2),2))</f>
        <v>27.25</v>
      </c>
      <c r="D16" s="21">
        <f t="shared" si="3"/>
        <v>27.03</v>
      </c>
      <c r="E16" s="21">
        <f t="shared" si="3"/>
        <v>26.85</v>
      </c>
      <c r="F16" s="21">
        <f t="shared" si="3"/>
        <v>26.59</v>
      </c>
      <c r="G16" s="21">
        <f t="shared" si="3"/>
        <v>26.45</v>
      </c>
      <c r="H16" s="21">
        <f t="shared" si="3"/>
        <v>26.26</v>
      </c>
      <c r="I16" s="21" t="str">
        <f t="shared" si="3"/>
        <v/>
      </c>
      <c r="J16" s="21" t="str">
        <f t="shared" si="3"/>
        <v/>
      </c>
      <c r="K16" s="21" t="str">
        <f t="shared" si="3"/>
        <v/>
      </c>
      <c r="L16" s="21" t="str">
        <f t="shared" si="3"/>
        <v/>
      </c>
      <c r="M16" s="21" t="str">
        <f t="shared" si="3"/>
        <v/>
      </c>
      <c r="N16" s="21" t="str">
        <f t="shared" si="3"/>
        <v/>
      </c>
      <c r="O16" s="22" t="str">
        <f t="shared" si="3"/>
        <v/>
      </c>
    </row>
    <row r="17" spans="1:15" x14ac:dyDescent="0.25">
      <c r="A17" s="42"/>
      <c r="B17" s="2" t="s">
        <v>41</v>
      </c>
      <c r="C17" s="19">
        <f t="shared" ref="C17:O17" si="4">IF(ISBLANK(C35),"",ROUND(495/C35-450,1))</f>
        <v>25.5</v>
      </c>
      <c r="D17" s="19">
        <f t="shared" si="4"/>
        <v>24.8</v>
      </c>
      <c r="E17" s="19">
        <f t="shared" si="4"/>
        <v>24.4</v>
      </c>
      <c r="F17" s="19">
        <f t="shared" si="4"/>
        <v>23.7</v>
      </c>
      <c r="G17" s="19">
        <f t="shared" si="4"/>
        <v>23.2</v>
      </c>
      <c r="H17" s="19">
        <f t="shared" si="4"/>
        <v>22.7</v>
      </c>
      <c r="I17" s="19" t="e">
        <f t="shared" si="4"/>
        <v>#VALUE!</v>
      </c>
      <c r="J17" s="19" t="e">
        <f t="shared" si="4"/>
        <v>#VALUE!</v>
      </c>
      <c r="K17" s="19" t="e">
        <f t="shared" si="4"/>
        <v>#VALUE!</v>
      </c>
      <c r="L17" s="19" t="e">
        <f t="shared" si="4"/>
        <v>#VALUE!</v>
      </c>
      <c r="M17" s="19" t="e">
        <f t="shared" si="4"/>
        <v>#VALUE!</v>
      </c>
      <c r="N17" s="19" t="e">
        <f t="shared" si="4"/>
        <v>#VALUE!</v>
      </c>
      <c r="O17" s="20" t="e">
        <f t="shared" si="4"/>
        <v>#VALUE!</v>
      </c>
    </row>
    <row r="18" spans="1:15" x14ac:dyDescent="0.25">
      <c r="A18" s="43"/>
      <c r="B18" s="23" t="s">
        <v>42</v>
      </c>
      <c r="C18" s="24">
        <f t="shared" ref="C18:O18" si="5">IF(OR(ISBLANK(C14),ISBLANK(C17)),"",ROUND(C14*(1-C17/100),1))</f>
        <v>55.3</v>
      </c>
      <c r="D18" s="24">
        <f t="shared" si="5"/>
        <v>55.3</v>
      </c>
      <c r="E18" s="24">
        <f t="shared" si="5"/>
        <v>55.3</v>
      </c>
      <c r="F18" s="24">
        <f t="shared" si="5"/>
        <v>55.2</v>
      </c>
      <c r="G18" s="24">
        <f t="shared" si="5"/>
        <v>55.3</v>
      </c>
      <c r="H18" s="24">
        <f t="shared" si="5"/>
        <v>55.3</v>
      </c>
      <c r="I18" s="24" t="str">
        <f t="shared" si="5"/>
        <v/>
      </c>
      <c r="J18" s="24" t="str">
        <f t="shared" si="5"/>
        <v/>
      </c>
      <c r="K18" s="24" t="str">
        <f t="shared" si="5"/>
        <v/>
      </c>
      <c r="L18" s="24" t="str">
        <f t="shared" si="5"/>
        <v/>
      </c>
      <c r="M18" s="24" t="str">
        <f t="shared" si="5"/>
        <v/>
      </c>
      <c r="N18" s="24" t="str">
        <f t="shared" si="5"/>
        <v/>
      </c>
      <c r="O18" s="25" t="str">
        <f t="shared" si="5"/>
        <v/>
      </c>
    </row>
    <row r="19" spans="1:1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ht="20.100000000000001" customHeight="1" x14ac:dyDescent="0.25">
      <c r="A20" s="49" t="s">
        <v>43</v>
      </c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1"/>
    </row>
    <row r="21" spans="1:15" x14ac:dyDescent="0.25">
      <c r="A21" s="41" t="s">
        <v>44</v>
      </c>
      <c r="B21" s="2" t="s">
        <v>45</v>
      </c>
      <c r="C21" s="17">
        <v>82</v>
      </c>
      <c r="D21" s="17">
        <v>81</v>
      </c>
      <c r="E21" s="17">
        <v>80.5</v>
      </c>
      <c r="F21" s="17">
        <v>79.5</v>
      </c>
      <c r="G21" s="17">
        <v>79</v>
      </c>
      <c r="H21" s="17">
        <v>78.2</v>
      </c>
      <c r="I21" s="17"/>
      <c r="J21" s="17"/>
      <c r="K21" s="17"/>
      <c r="L21" s="17"/>
      <c r="M21" s="17"/>
      <c r="N21" s="17"/>
      <c r="O21" s="18"/>
    </row>
    <row r="22" spans="1:15" x14ac:dyDescent="0.25">
      <c r="A22" s="42"/>
      <c r="B22" s="2" t="s">
        <v>46</v>
      </c>
      <c r="C22" s="17">
        <v>101</v>
      </c>
      <c r="D22" s="17">
        <v>100.5</v>
      </c>
      <c r="E22" s="17">
        <v>100</v>
      </c>
      <c r="F22" s="17">
        <v>99.5</v>
      </c>
      <c r="G22" s="17">
        <v>99.2</v>
      </c>
      <c r="H22" s="17">
        <v>99</v>
      </c>
      <c r="I22" s="17"/>
      <c r="J22" s="17"/>
      <c r="K22" s="17"/>
      <c r="L22" s="17"/>
      <c r="M22" s="17"/>
      <c r="N22" s="17"/>
      <c r="O22" s="18"/>
    </row>
    <row r="23" spans="1:15" x14ac:dyDescent="0.25">
      <c r="A23" s="42"/>
      <c r="B23" s="2" t="s">
        <v>47</v>
      </c>
      <c r="C23" s="17">
        <v>93</v>
      </c>
      <c r="D23" s="17">
        <v>93</v>
      </c>
      <c r="E23" s="17">
        <v>92.5</v>
      </c>
      <c r="F23" s="17">
        <v>92</v>
      </c>
      <c r="G23" s="17">
        <v>92</v>
      </c>
      <c r="H23" s="17">
        <v>91.5</v>
      </c>
      <c r="I23" s="17"/>
      <c r="J23" s="17"/>
      <c r="K23" s="17"/>
      <c r="L23" s="17"/>
      <c r="M23" s="17"/>
      <c r="N23" s="17"/>
      <c r="O23" s="18"/>
    </row>
    <row r="24" spans="1:15" x14ac:dyDescent="0.25">
      <c r="A24" s="42"/>
      <c r="B24" s="2" t="s">
        <v>48</v>
      </c>
      <c r="C24" s="17">
        <v>29.5</v>
      </c>
      <c r="D24" s="17">
        <v>29.6</v>
      </c>
      <c r="E24" s="17">
        <v>29.6</v>
      </c>
      <c r="F24" s="17">
        <v>29.7</v>
      </c>
      <c r="G24" s="17">
        <v>29.7</v>
      </c>
      <c r="H24" s="17">
        <v>29.8</v>
      </c>
      <c r="I24" s="17"/>
      <c r="J24" s="17"/>
      <c r="K24" s="17"/>
      <c r="L24" s="17"/>
      <c r="M24" s="17"/>
      <c r="N24" s="17"/>
      <c r="O24" s="18"/>
    </row>
    <row r="25" spans="1:15" x14ac:dyDescent="0.25">
      <c r="A25" s="42"/>
      <c r="B25" s="2" t="s">
        <v>49</v>
      </c>
      <c r="C25" s="17">
        <v>56</v>
      </c>
      <c r="D25" s="17">
        <v>56.2</v>
      </c>
      <c r="E25" s="17">
        <v>56.3</v>
      </c>
      <c r="F25" s="17">
        <v>56.5</v>
      </c>
      <c r="G25" s="17">
        <v>56.6</v>
      </c>
      <c r="H25" s="17">
        <v>56.8</v>
      </c>
      <c r="I25" s="17"/>
      <c r="J25" s="17"/>
      <c r="K25" s="17"/>
      <c r="L25" s="17"/>
      <c r="M25" s="17"/>
      <c r="N25" s="17"/>
      <c r="O25" s="18"/>
    </row>
    <row r="26" spans="1:15" x14ac:dyDescent="0.25">
      <c r="A26" s="43"/>
      <c r="B26" s="23" t="s">
        <v>50</v>
      </c>
      <c r="C26" s="26">
        <f t="shared" ref="C26:O26" si="6">IF(OR(ISBLANK(C21),ISBLANK(C22)),"",ROUND(C21/C22,3))</f>
        <v>0.81200000000000006</v>
      </c>
      <c r="D26" s="26">
        <f t="shared" si="6"/>
        <v>0.80600000000000005</v>
      </c>
      <c r="E26" s="26">
        <f t="shared" si="6"/>
        <v>0.80500000000000005</v>
      </c>
      <c r="F26" s="26">
        <f t="shared" si="6"/>
        <v>0.79900000000000004</v>
      </c>
      <c r="G26" s="26">
        <f t="shared" si="6"/>
        <v>0.79600000000000004</v>
      </c>
      <c r="H26" s="26">
        <f t="shared" si="6"/>
        <v>0.79</v>
      </c>
      <c r="I26" s="26" t="str">
        <f t="shared" si="6"/>
        <v/>
      </c>
      <c r="J26" s="26" t="str">
        <f t="shared" si="6"/>
        <v/>
      </c>
      <c r="K26" s="26" t="str">
        <f t="shared" si="6"/>
        <v/>
      </c>
      <c r="L26" s="26" t="str">
        <f t="shared" si="6"/>
        <v/>
      </c>
      <c r="M26" s="26" t="str">
        <f t="shared" si="6"/>
        <v/>
      </c>
      <c r="N26" s="26" t="str">
        <f t="shared" si="6"/>
        <v/>
      </c>
      <c r="O26" s="27" t="str">
        <f t="shared" si="6"/>
        <v/>
      </c>
    </row>
    <row r="27" spans="1:1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ht="20.100000000000001" customHeight="1" x14ac:dyDescent="0.25">
      <c r="A28" s="49" t="s">
        <v>51</v>
      </c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1"/>
    </row>
    <row r="29" spans="1:15" x14ac:dyDescent="0.25">
      <c r="A29" s="41" t="s">
        <v>52</v>
      </c>
      <c r="B29" s="2" t="s">
        <v>53</v>
      </c>
      <c r="C29" s="17">
        <v>22</v>
      </c>
      <c r="D29" s="17">
        <v>21</v>
      </c>
      <c r="E29" s="17">
        <v>20.5</v>
      </c>
      <c r="F29" s="17">
        <v>19.5</v>
      </c>
      <c r="G29" s="17">
        <v>19</v>
      </c>
      <c r="H29" s="17">
        <v>18.5</v>
      </c>
      <c r="I29" s="17"/>
      <c r="J29" s="17"/>
      <c r="K29" s="17"/>
      <c r="L29" s="17"/>
      <c r="M29" s="17"/>
      <c r="N29" s="17"/>
      <c r="O29" s="18"/>
    </row>
    <row r="30" spans="1:15" x14ac:dyDescent="0.25">
      <c r="A30" s="42"/>
      <c r="B30" s="2" t="s">
        <v>54</v>
      </c>
      <c r="C30" s="17">
        <v>18</v>
      </c>
      <c r="D30" s="17">
        <v>17.5</v>
      </c>
      <c r="E30" s="17">
        <v>17</v>
      </c>
      <c r="F30" s="17">
        <v>16.5</v>
      </c>
      <c r="G30" s="17">
        <v>16</v>
      </c>
      <c r="H30" s="17">
        <v>15.5</v>
      </c>
      <c r="I30" s="17"/>
      <c r="J30" s="17"/>
      <c r="K30" s="17"/>
      <c r="L30" s="17"/>
      <c r="M30" s="17"/>
      <c r="N30" s="17"/>
      <c r="O30" s="18"/>
    </row>
    <row r="31" spans="1:15" x14ac:dyDescent="0.25">
      <c r="A31" s="42"/>
      <c r="B31" s="2" t="s">
        <v>55</v>
      </c>
      <c r="C31" s="17">
        <v>26</v>
      </c>
      <c r="D31" s="17">
        <v>25</v>
      </c>
      <c r="E31" s="17">
        <v>24</v>
      </c>
      <c r="F31" s="17">
        <v>23</v>
      </c>
      <c r="G31" s="17">
        <v>22.5</v>
      </c>
      <c r="H31" s="17">
        <v>22</v>
      </c>
      <c r="I31" s="17"/>
      <c r="J31" s="17"/>
      <c r="K31" s="17"/>
      <c r="L31" s="17"/>
      <c r="M31" s="17"/>
      <c r="N31" s="17"/>
      <c r="O31" s="18"/>
    </row>
    <row r="32" spans="1:15" x14ac:dyDescent="0.25">
      <c r="A32" s="42"/>
      <c r="B32" s="2" t="s">
        <v>56</v>
      </c>
      <c r="C32" s="17">
        <v>24</v>
      </c>
      <c r="D32" s="17">
        <v>23.5</v>
      </c>
      <c r="E32" s="17">
        <v>23</v>
      </c>
      <c r="F32" s="17">
        <v>22.5</v>
      </c>
      <c r="G32" s="17">
        <v>22</v>
      </c>
      <c r="H32" s="17">
        <v>21.5</v>
      </c>
      <c r="I32" s="17"/>
      <c r="J32" s="17"/>
      <c r="K32" s="17"/>
      <c r="L32" s="17"/>
      <c r="M32" s="17"/>
      <c r="N32" s="17"/>
      <c r="O32" s="18"/>
    </row>
    <row r="33" spans="1:15" x14ac:dyDescent="0.25">
      <c r="A33" s="42"/>
      <c r="B33" s="2" t="s">
        <v>57</v>
      </c>
      <c r="C33" s="17">
        <v>16</v>
      </c>
      <c r="D33" s="17">
        <v>15.5</v>
      </c>
      <c r="E33" s="17">
        <v>15</v>
      </c>
      <c r="F33" s="17">
        <v>14.5</v>
      </c>
      <c r="G33" s="17">
        <v>14</v>
      </c>
      <c r="H33" s="17">
        <v>13.5</v>
      </c>
      <c r="I33" s="17"/>
      <c r="J33" s="17"/>
      <c r="K33" s="17"/>
      <c r="L33" s="17"/>
      <c r="M33" s="17"/>
      <c r="N33" s="17"/>
      <c r="O33" s="18"/>
    </row>
    <row r="34" spans="1:15" x14ac:dyDescent="0.25">
      <c r="A34" s="43"/>
      <c r="B34" s="28" t="s">
        <v>58</v>
      </c>
      <c r="C34" s="24">
        <f t="shared" ref="C34:O34" si="7">IF(ISBLANK(C10),"",IF($H$4="Mujer",SUM(C29,C30,C32),SUM(C33,C31,C32)))</f>
        <v>64</v>
      </c>
      <c r="D34" s="24">
        <f t="shared" si="7"/>
        <v>62</v>
      </c>
      <c r="E34" s="24">
        <f t="shared" si="7"/>
        <v>60.5</v>
      </c>
      <c r="F34" s="24">
        <f t="shared" si="7"/>
        <v>58.5</v>
      </c>
      <c r="G34" s="24">
        <f t="shared" si="7"/>
        <v>57</v>
      </c>
      <c r="H34" s="24">
        <f t="shared" si="7"/>
        <v>55.5</v>
      </c>
      <c r="I34" s="24" t="str">
        <f t="shared" si="7"/>
        <v/>
      </c>
      <c r="J34" s="24" t="str">
        <f t="shared" si="7"/>
        <v/>
      </c>
      <c r="K34" s="24" t="str">
        <f t="shared" si="7"/>
        <v/>
      </c>
      <c r="L34" s="24" t="str">
        <f t="shared" si="7"/>
        <v/>
      </c>
      <c r="M34" s="24" t="str">
        <f t="shared" si="7"/>
        <v/>
      </c>
      <c r="N34" s="24" t="str">
        <f t="shared" si="7"/>
        <v/>
      </c>
      <c r="O34" s="25" t="str">
        <f t="shared" si="7"/>
        <v/>
      </c>
    </row>
    <row r="35" spans="1:15" x14ac:dyDescent="0.25">
      <c r="A35" s="1"/>
      <c r="B35" s="29" t="s">
        <v>59</v>
      </c>
      <c r="C35" s="30">
        <f t="shared" ref="C35:O35" si="8">IF(OR(ISBLANK(C34),ISBLANK(C12)),"",IF($H$4="Mujer",1.0994921-0.0009929*C34+0.0000023*(C34^2)-0.0001392*C12,1.10938-0.0008267*C34+0.0000016*(C34^2)-0.0002574*C12))</f>
        <v>1.0410520999999999</v>
      </c>
      <c r="D35" s="30">
        <f t="shared" si="8"/>
        <v>1.0424583000000001</v>
      </c>
      <c r="E35" s="30">
        <f t="shared" si="8"/>
        <v>1.0435250250000001</v>
      </c>
      <c r="F35" s="30">
        <f t="shared" si="8"/>
        <v>1.0449634249999999</v>
      </c>
      <c r="G35" s="30">
        <f t="shared" si="8"/>
        <v>1.0460543000000002</v>
      </c>
      <c r="H35" s="30">
        <f t="shared" si="8"/>
        <v>1.047155525</v>
      </c>
      <c r="I35" s="30" t="e">
        <f t="shared" si="8"/>
        <v>#VALUE!</v>
      </c>
      <c r="J35" s="30" t="e">
        <f t="shared" si="8"/>
        <v>#VALUE!</v>
      </c>
      <c r="K35" s="30" t="e">
        <f t="shared" si="8"/>
        <v>#VALUE!</v>
      </c>
      <c r="L35" s="30" t="e">
        <f t="shared" si="8"/>
        <v>#VALUE!</v>
      </c>
      <c r="M35" s="30" t="e">
        <f t="shared" si="8"/>
        <v>#VALUE!</v>
      </c>
      <c r="N35" s="30" t="e">
        <f t="shared" si="8"/>
        <v>#VALUE!</v>
      </c>
      <c r="O35" s="30" t="e">
        <f t="shared" si="8"/>
        <v>#VALUE!</v>
      </c>
    </row>
    <row r="36" spans="1:15" ht="20.100000000000001" customHeight="1" x14ac:dyDescent="0.25">
      <c r="A36" s="49" t="s">
        <v>60</v>
      </c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1"/>
    </row>
    <row r="37" spans="1:15" x14ac:dyDescent="0.25">
      <c r="A37" s="41" t="s">
        <v>61</v>
      </c>
      <c r="B37" s="2" t="s">
        <v>62</v>
      </c>
      <c r="C37" s="31">
        <v>45</v>
      </c>
      <c r="D37" s="31">
        <v>50</v>
      </c>
      <c r="E37" s="31">
        <v>55</v>
      </c>
      <c r="F37" s="31">
        <v>60</v>
      </c>
      <c r="G37" s="31">
        <v>65</v>
      </c>
      <c r="H37" s="31">
        <v>70</v>
      </c>
      <c r="I37" s="31"/>
      <c r="J37" s="31"/>
      <c r="K37" s="31"/>
      <c r="L37" s="31"/>
      <c r="M37" s="31"/>
      <c r="N37" s="31"/>
      <c r="O37" s="32"/>
    </row>
    <row r="38" spans="1:15" x14ac:dyDescent="0.25">
      <c r="A38" s="42"/>
      <c r="B38" s="2" t="s">
        <v>63</v>
      </c>
      <c r="C38" s="31">
        <v>12</v>
      </c>
      <c r="D38" s="31">
        <v>14</v>
      </c>
      <c r="E38" s="31">
        <v>16</v>
      </c>
      <c r="F38" s="31">
        <v>18</v>
      </c>
      <c r="G38" s="31">
        <v>20</v>
      </c>
      <c r="H38" s="31">
        <v>22</v>
      </c>
      <c r="I38" s="31"/>
      <c r="J38" s="31"/>
      <c r="K38" s="31"/>
      <c r="L38" s="31"/>
      <c r="M38" s="31"/>
      <c r="N38" s="31"/>
      <c r="O38" s="32"/>
    </row>
    <row r="39" spans="1:15" x14ac:dyDescent="0.25">
      <c r="A39" s="42"/>
      <c r="B39" s="2" t="s">
        <v>64</v>
      </c>
      <c r="C39" s="31">
        <v>3</v>
      </c>
      <c r="D39" s="31">
        <v>4</v>
      </c>
      <c r="E39" s="31">
        <v>5</v>
      </c>
      <c r="F39" s="31">
        <v>5</v>
      </c>
      <c r="G39" s="31">
        <v>6</v>
      </c>
      <c r="H39" s="31">
        <v>6</v>
      </c>
      <c r="I39" s="31"/>
      <c r="J39" s="31"/>
      <c r="K39" s="31"/>
      <c r="L39" s="31"/>
      <c r="M39" s="31"/>
      <c r="N39" s="31"/>
      <c r="O39" s="32"/>
    </row>
    <row r="40" spans="1:15" x14ac:dyDescent="0.25">
      <c r="A40" s="42"/>
      <c r="B40" s="2" t="s">
        <v>65</v>
      </c>
      <c r="C40" s="17">
        <v>45</v>
      </c>
      <c r="D40" s="17">
        <v>50</v>
      </c>
      <c r="E40" s="17">
        <v>52.5</v>
      </c>
      <c r="F40" s="17">
        <v>55</v>
      </c>
      <c r="G40" s="17">
        <v>57.5</v>
      </c>
      <c r="H40" s="17">
        <v>60</v>
      </c>
      <c r="I40" s="17"/>
      <c r="J40" s="17"/>
      <c r="K40" s="17"/>
      <c r="L40" s="17"/>
      <c r="M40" s="17"/>
      <c r="N40" s="17"/>
      <c r="O40" s="18"/>
    </row>
    <row r="41" spans="1:15" x14ac:dyDescent="0.25">
      <c r="A41" s="42"/>
      <c r="B41" s="2" t="s">
        <v>66</v>
      </c>
      <c r="C41" s="17">
        <v>25</v>
      </c>
      <c r="D41" s="17">
        <v>27.5</v>
      </c>
      <c r="E41" s="17">
        <v>30</v>
      </c>
      <c r="F41" s="17">
        <v>30</v>
      </c>
      <c r="G41" s="17">
        <v>32.5</v>
      </c>
      <c r="H41" s="17">
        <v>35</v>
      </c>
      <c r="I41" s="17"/>
      <c r="J41" s="17"/>
      <c r="K41" s="17"/>
      <c r="L41" s="17"/>
      <c r="M41" s="17"/>
      <c r="N41" s="17"/>
      <c r="O41" s="18"/>
    </row>
    <row r="42" spans="1:15" x14ac:dyDescent="0.25">
      <c r="A42" s="42"/>
      <c r="B42" s="2" t="s">
        <v>67</v>
      </c>
      <c r="C42" s="33">
        <v>6.5</v>
      </c>
      <c r="D42" s="33">
        <v>6.35</v>
      </c>
      <c r="E42" s="33">
        <v>6.2</v>
      </c>
      <c r="F42" s="33">
        <v>6.1</v>
      </c>
      <c r="G42" s="33">
        <v>6.05</v>
      </c>
      <c r="H42" s="33">
        <v>5.95</v>
      </c>
      <c r="I42" s="33"/>
      <c r="J42" s="33"/>
      <c r="K42" s="33"/>
      <c r="L42" s="33"/>
      <c r="M42" s="33"/>
      <c r="N42" s="33"/>
      <c r="O42" s="34"/>
    </row>
    <row r="43" spans="1:15" x14ac:dyDescent="0.25">
      <c r="A43" s="43"/>
      <c r="B43" s="23" t="s">
        <v>68</v>
      </c>
      <c r="C43" s="15">
        <v>0</v>
      </c>
      <c r="D43" s="15">
        <f t="shared" ref="D43:O43" si="9">IF(OR(ISBLANK(D37),ISBLANK(C37)),"",D37-C37)</f>
        <v>5</v>
      </c>
      <c r="E43" s="15">
        <f t="shared" si="9"/>
        <v>5</v>
      </c>
      <c r="F43" s="15">
        <f t="shared" si="9"/>
        <v>5</v>
      </c>
      <c r="G43" s="15">
        <f t="shared" si="9"/>
        <v>5</v>
      </c>
      <c r="H43" s="15">
        <f t="shared" si="9"/>
        <v>5</v>
      </c>
      <c r="I43" s="15" t="str">
        <f t="shared" si="9"/>
        <v/>
      </c>
      <c r="J43" s="15" t="str">
        <f t="shared" si="9"/>
        <v/>
      </c>
      <c r="K43" s="15" t="str">
        <f t="shared" si="9"/>
        <v/>
      </c>
      <c r="L43" s="15" t="str">
        <f t="shared" si="9"/>
        <v/>
      </c>
      <c r="M43" s="15" t="str">
        <f t="shared" si="9"/>
        <v/>
      </c>
      <c r="N43" s="15" t="str">
        <f t="shared" si="9"/>
        <v/>
      </c>
      <c r="O43" s="16" t="str">
        <f t="shared" si="9"/>
        <v/>
      </c>
    </row>
    <row r="44" spans="1:1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20.100000000000001" customHeight="1" x14ac:dyDescent="0.25">
      <c r="A45" s="49" t="s">
        <v>69</v>
      </c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1"/>
    </row>
    <row r="46" spans="1:15" x14ac:dyDescent="0.25">
      <c r="A46" s="41" t="s">
        <v>70</v>
      </c>
      <c r="B46" s="2" t="s">
        <v>71</v>
      </c>
      <c r="C46" s="17">
        <v>6.5</v>
      </c>
      <c r="D46" s="17">
        <v>6.8</v>
      </c>
      <c r="E46" s="17">
        <v>7</v>
      </c>
      <c r="F46" s="17">
        <v>7.1</v>
      </c>
      <c r="G46" s="17">
        <v>7.2</v>
      </c>
      <c r="H46" s="17">
        <v>7.3</v>
      </c>
      <c r="I46" s="17"/>
      <c r="J46" s="17"/>
      <c r="K46" s="17"/>
      <c r="L46" s="17"/>
      <c r="M46" s="17"/>
      <c r="N46" s="17"/>
      <c r="O46" s="18"/>
    </row>
    <row r="47" spans="1:15" x14ac:dyDescent="0.25">
      <c r="A47" s="42"/>
      <c r="B47" s="2" t="s">
        <v>72</v>
      </c>
      <c r="C47" s="31">
        <v>7</v>
      </c>
      <c r="D47" s="31">
        <v>6</v>
      </c>
      <c r="E47" s="31">
        <v>6</v>
      </c>
      <c r="F47" s="31">
        <v>5</v>
      </c>
      <c r="G47" s="31">
        <v>5</v>
      </c>
      <c r="H47" s="31">
        <v>4</v>
      </c>
      <c r="I47" s="31"/>
      <c r="J47" s="31"/>
      <c r="K47" s="31"/>
      <c r="L47" s="31"/>
      <c r="M47" s="31"/>
      <c r="N47" s="31"/>
      <c r="O47" s="32"/>
    </row>
    <row r="48" spans="1:15" x14ac:dyDescent="0.25">
      <c r="A48" s="42"/>
      <c r="B48" s="2" t="s">
        <v>73</v>
      </c>
      <c r="C48" s="31">
        <v>6500</v>
      </c>
      <c r="D48" s="31">
        <v>7000</v>
      </c>
      <c r="E48" s="31">
        <v>7500</v>
      </c>
      <c r="F48" s="31">
        <v>8000</v>
      </c>
      <c r="G48" s="31">
        <v>8500</v>
      </c>
      <c r="H48" s="31">
        <v>9000</v>
      </c>
      <c r="I48" s="31"/>
      <c r="J48" s="31"/>
      <c r="K48" s="31"/>
      <c r="L48" s="31"/>
      <c r="M48" s="31"/>
      <c r="N48" s="31"/>
      <c r="O48" s="32"/>
    </row>
    <row r="49" spans="1:15" x14ac:dyDescent="0.25">
      <c r="A49" s="43"/>
      <c r="B49" s="23" t="s">
        <v>74</v>
      </c>
      <c r="C49" s="35">
        <v>0.75</v>
      </c>
      <c r="D49" s="35">
        <v>0.78</v>
      </c>
      <c r="E49" s="35">
        <v>0.82</v>
      </c>
      <c r="F49" s="35">
        <v>0.85</v>
      </c>
      <c r="G49" s="35">
        <v>0.87</v>
      </c>
      <c r="H49" s="35">
        <v>0.9</v>
      </c>
      <c r="I49" s="35"/>
      <c r="J49" s="35"/>
      <c r="K49" s="35"/>
      <c r="L49" s="35"/>
      <c r="M49" s="35"/>
      <c r="N49" s="35"/>
      <c r="O49" s="36"/>
    </row>
    <row r="50" spans="1:1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20.100000000000001" customHeight="1" x14ac:dyDescent="0.25">
      <c r="A51" s="49" t="s">
        <v>75</v>
      </c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1"/>
    </row>
    <row r="52" spans="1:15" ht="60" customHeight="1" x14ac:dyDescent="0.25">
      <c r="A52" s="13" t="s">
        <v>76</v>
      </c>
      <c r="B52" s="23" t="s">
        <v>77</v>
      </c>
      <c r="C52" s="37" t="s">
        <v>78</v>
      </c>
      <c r="D52" s="37" t="s">
        <v>79</v>
      </c>
      <c r="E52" s="37" t="s">
        <v>80</v>
      </c>
      <c r="F52" s="37" t="s">
        <v>81</v>
      </c>
      <c r="G52" s="37" t="s">
        <v>82</v>
      </c>
      <c r="H52" s="37" t="s">
        <v>83</v>
      </c>
      <c r="I52" s="37"/>
      <c r="J52" s="37"/>
      <c r="K52" s="37"/>
      <c r="L52" s="37"/>
      <c r="M52" s="37"/>
      <c r="N52" s="37"/>
      <c r="O52" s="38"/>
    </row>
  </sheetData>
  <mergeCells count="33">
    <mergeCell ref="A51:O51"/>
    <mergeCell ref="N6:O6"/>
    <mergeCell ref="A29:A34"/>
    <mergeCell ref="A36:O36"/>
    <mergeCell ref="A1:O1"/>
    <mergeCell ref="C4:E4"/>
    <mergeCell ref="L4:O4"/>
    <mergeCell ref="H5:I5"/>
    <mergeCell ref="A45:O45"/>
    <mergeCell ref="A46:A49"/>
    <mergeCell ref="A13:O13"/>
    <mergeCell ref="A5:B5"/>
    <mergeCell ref="A4:B4"/>
    <mergeCell ref="L5:O5"/>
    <mergeCell ref="C5:E5"/>
    <mergeCell ref="L6:M6"/>
    <mergeCell ref="A3:O3"/>
    <mergeCell ref="A2:O2"/>
    <mergeCell ref="A7:B7"/>
    <mergeCell ref="J6:K6"/>
    <mergeCell ref="F5:G5"/>
    <mergeCell ref="C6:I6"/>
    <mergeCell ref="J4:K4"/>
    <mergeCell ref="F4:G4"/>
    <mergeCell ref="J5:K5"/>
    <mergeCell ref="A37:A43"/>
    <mergeCell ref="H4:I4"/>
    <mergeCell ref="C7:O7"/>
    <mergeCell ref="A14:A18"/>
    <mergeCell ref="A6:B6"/>
    <mergeCell ref="A20:O20"/>
    <mergeCell ref="A21:A26"/>
    <mergeCell ref="A28:O28"/>
  </mergeCells>
  <conditionalFormatting sqref="C15:O15">
    <cfRule type="expression" dxfId="6" priority="1">
      <formula>ABS(C15)&gt;2</formula>
    </cfRule>
    <cfRule type="expression" dxfId="5" priority="2">
      <formula>AND(ABS(C15)&gt;1,ABS(C15)&lt;=2)</formula>
    </cfRule>
  </conditionalFormatting>
  <conditionalFormatting sqref="C26:O26">
    <cfRule type="expression" dxfId="4" priority="79">
      <formula>AND(NOT(ISBLANK(C26)),OR(AND($H$4="Mujer",C26&gt;0.85),AND($H$4&lt;&gt;"Mujer",C26&gt;0.9)))</formula>
    </cfRule>
  </conditionalFormatting>
  <conditionalFormatting sqref="C46:O46">
    <cfRule type="expression" dxfId="3" priority="27">
      <formula>AND(NOT(ISBLANK(C46)),C46&lt;7)</formula>
    </cfRule>
  </conditionalFormatting>
  <conditionalFormatting sqref="C47:O47">
    <cfRule type="expression" dxfId="2" priority="40">
      <formula>AND(NOT(ISBLANK(C47)),C47&gt;7)</formula>
    </cfRule>
  </conditionalFormatting>
  <conditionalFormatting sqref="C49:O49">
    <cfRule type="expression" dxfId="1" priority="53">
      <formula>AND(NOT(ISBLANK(C49)),C49&lt;0.6)</formula>
    </cfRule>
    <cfRule type="expression" dxfId="0" priority="54">
      <formula>AND(NOT(ISBLANK(C49)),C49&gt;=0.6,C49&lt;0.7)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Seguimiento</vt:lpstr>
      <vt:lpstr>Seguimiento!Área_de_impresión</vt:lpstr>
      <vt:lpstr>Seguimiento!Títulos_a_imprimir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2026-02-17T07:05:26Z</dcterms:created>
  <dcterms:modified xsi:type="dcterms:W3CDTF">2026-02-17T07:05:26Z</dcterms:modified>
</cp:coreProperties>
</file>