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aabb11db80485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ntabilidad" sheetId="1" r:id="R25d95a0e7c5e410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€ #,##0.00_);[Red](€ #,##0.00)"/>
    <x:numFmt numFmtId="165" formatCode="0.0%"/>
    <x:numFmt numFmtId="166" formatCode="dd/mm/yyyy"/>
  </x:numFmts>
  <x:fonts count="11">
    <x:font>
      <x:sz val="11"/>
      <x:color theme="1"/>
      <x:name val="Calibri"/>
      <x:family val="2"/>
      <x:scheme val="minor"/>
    </x:font>
    <x:font>
      <x:b/>
      <x:sz val="12"/>
      <x:color rgb="00FFFFFF"/>
    </x:font>
    <x:font>
      <x:b/>
      <x:sz val="10"/>
      <x:color rgb="00121528"/>
    </x:font>
    <x:font>
      <x:sz val="10"/>
      <x:color rgb="00000000"/>
    </x:font>
    <x:font>
      <x:b/>
      <x:sz val="10"/>
      <x:color rgb="00000000"/>
    </x:font>
    <x:font>
      <x:b/>
      <x:sz val="10"/>
      <x:color rgb="00FFFFFF"/>
    </x:font>
    <x:font>
      <x:b/>
      <x:sz val="11"/>
      <x:color rgb="00121528"/>
    </x:font>
    <x:font>
      <x:b/>
      <x:sz val="18"/>
      <x:color rgb="00C62828"/>
    </x:font>
    <x:font>
      <x:b/>
      <x:sz val="18"/>
      <x:color rgb="001565C0"/>
    </x:font>
    <x:font>
      <x:b/>
      <x:sz val="18"/>
      <x:color rgb="002E7D32"/>
    </x:font>
    <x:font>
      <x:i/>
      <x:sz val="9"/>
      <x:color rgb="00666666"/>
    </x:font>
  </x:fonts>
  <x:fills count="5">
    <x:fill>
      <x:patternFill patternType="none"/>
    </x:fill>
    <x:fill>
      <x:patternFill patternType="gray125"/>
    </x:fill>
    <x:fill>
      <x:patternFill patternType="solid">
        <x:fgColor rgb="00121528"/>
      </x:patternFill>
    </x:fill>
    <x:fill>
      <x:patternFill patternType="solid">
        <x:fgColor rgb="00EEECE1"/>
      </x:patternFill>
    </x:fill>
    <x:fill>
      <x:patternFill patternType="solid">
        <x:fgColor rgb="00F7F7F7"/>
      </x:patternFill>
    </x:fill>
  </x:fills>
  <x:borders count="7">
    <x:border>
      <x:left/>
      <x:right/>
      <x:top/>
      <x:bottom/>
      <x:diagonal/>
    </x:border>
    <x:border>
      <x:left style="thin">
        <x:color rgb="00D0D0D0"/>
      </x:left>
      <x:right style="thin">
        <x:color rgb="00D0D0D0"/>
      </x:right>
      <x:top style="thin">
        <x:color rgb="00D0D0D0"/>
      </x:top>
      <x:bottom style="thin">
        <x:color rgb="00D0D0D0"/>
      </x:bottom>
    </x:border>
    <x:border>
      <x:left/>
      <x:right/>
      <x:top style="thin">
        <x:color rgb="00D0D0D0"/>
      </x:top>
      <x:bottom/>
      <x:diagonal/>
    </x:border>
    <x:border>
      <x:left/>
      <x:right style="thin">
        <x:color rgb="00D0D0D0"/>
      </x:right>
      <x:top style="thin">
        <x:color rgb="00D0D0D0"/>
      </x:top>
      <x:bottom/>
      <x:diagonal/>
    </x:border>
    <x:border>
      <x:left/>
      <x:right/>
      <x:top style="thin">
        <x:color rgb="00D0D0D0"/>
      </x:top>
      <x:bottom style="thin">
        <x:color rgb="00D0D0D0"/>
      </x:bottom>
      <x:diagonal/>
    </x:border>
    <x:border>
      <x:left/>
      <x:right style="thin">
        <x:color rgb="00D0D0D0"/>
      </x:right>
      <x:top style="thin">
        <x:color rgb="00D0D0D0"/>
      </x:top>
      <x:bottom style="thin">
        <x:color rgb="00D0D0D0"/>
      </x:bottom>
      <x:diagonal/>
    </x:border>
    <x:border>
      <x:right style="thin">
        <x:color rgb="00D0D0D0"/>
      </x:right>
    </x:border>
  </x:borders>
  <x:cellStyleXfs count="1">
    <x:xf numFmtId="0" fontId="0" fillId="0" borderId="0"/>
  </x:cellStyleXfs>
  <x:cellXfs count="26">
    <x:xf numFmtId="0" fontId="0" fillId="0" borderId="0" xfId="0"/>
    <x:xf numFmtId="0" fontId="1" fillId="2" borderId="1" xfId="0" applyAlignment="1">
      <x:alignment horizontal="left" vertical="center"/>
    </x:xf>
    <x:xf numFmtId="0" fontId="0" fillId="0" borderId="6" xfId="0"/>
    <x:xf numFmtId="164" fontId="0" fillId="0" borderId="0" xfId="0"/>
    <x:xf numFmtId="0" fontId="2" fillId="0" borderId="0" xfId="0" applyAlignment="1">
      <x:alignment horizontal="left" vertical="center"/>
    </x:xf>
    <x:xf numFmtId="0" fontId="5" fillId="2" borderId="1" xfId="0" applyAlignment="1">
      <x:alignment horizontal="center" vertical="center"/>
    </x:xf>
    <x:xf numFmtId="0" fontId="3" fillId="0" borderId="0" xfId="0" applyAlignment="1">
      <x:alignment horizontal="left" vertical="center"/>
    </x:xf>
    <x:xf numFmtId="0" fontId="3" fillId="0" borderId="0" xfId="0" applyAlignment="1">
      <x:alignment horizontal="center" vertical="center"/>
    </x:xf>
    <x:xf numFmtId="0" fontId="2" fillId="3" borderId="1" xfId="0" applyAlignment="1">
      <x:alignment horizontal="right" vertical="center"/>
    </x:xf>
    <x:xf numFmtId="166" fontId="0" fillId="0" borderId="1" xfId="0" applyAlignment="1">
      <x:alignment horizontal="center" vertical="center"/>
    </x:xf>
    <x:xf numFmtId="0" fontId="2" fillId="3" borderId="1" xfId="0" applyAlignment="1">
      <x:alignment horizontal="left" vertical="center"/>
    </x:xf>
    <x:xf numFmtId="164" fontId="2" fillId="3" borderId="1" xfId="0" applyAlignment="1">
      <x:alignment horizontal="right" vertical="center"/>
    </x:xf>
    <x:xf numFmtId="164" fontId="4" fillId="4" borderId="1" xfId="0" applyAlignment="1">
      <x:alignment horizontal="right" vertical="center"/>
    </x:xf>
    <x:xf numFmtId="1" fontId="2" fillId="3" borderId="1" xfId="0" applyAlignment="1">
      <x:alignment horizontal="right" vertical="center"/>
    </x:xf>
    <x:xf numFmtId="165" fontId="4" fillId="4" borderId="1" xfId="0" applyAlignment="1">
      <x:alignment horizontal="right" vertical="center"/>
    </x:xf>
    <x:xf numFmtId="165" fontId="2" fillId="3" borderId="1" xfId="0" applyAlignment="1">
      <x:alignment horizontal="right" vertical="center"/>
    </x:xf>
    <x:xf numFmtId="0" fontId="6" fillId="4" borderId="1" xfId="0" applyAlignment="1">
      <x:alignment horizontal="center" vertical="center"/>
    </x:xf>
    <x:xf numFmtId="164" fontId="7" fillId="4" borderId="1" xfId="0" applyAlignment="1">
      <x:alignment horizontal="center" vertical="center"/>
    </x:xf>
    <x:xf numFmtId="0" fontId="7" fillId="4" borderId="1" xfId="0" applyAlignment="1">
      <x:alignment horizontal="center" vertical="center"/>
    </x:xf>
    <x:xf numFmtId="164" fontId="8" fillId="4" borderId="1" xfId="0" applyAlignment="1">
      <x:alignment horizontal="center" vertical="center"/>
    </x:xf>
    <x:xf numFmtId="0" fontId="8" fillId="4" borderId="1" xfId="0" applyAlignment="1">
      <x:alignment horizontal="center" vertical="center"/>
    </x:xf>
    <x:xf numFmtId="165" fontId="9" fillId="4" borderId="1" xfId="0" applyAlignment="1">
      <x:alignment horizontal="center" vertical="center"/>
    </x:xf>
    <x:xf numFmtId="0" fontId="9" fillId="4" borderId="1" xfId="0" applyAlignment="1">
      <x:alignment horizontal="center" vertical="center"/>
    </x:xf>
    <x:xf numFmtId="0" fontId="0" fillId="0" borderId="0" xfId="0" applyAlignment="1">
      <x:alignment horizontal="center" vertical="center"/>
    </x:xf>
    <x:xf numFmtId="0" fontId="10" fillId="0" borderId="0" xfId="0" applyAlignment="1">
      <x:alignment horizontal="left" vertical="center"/>
    </x:xf>
    <x:xf numFmtId="0" fontId="10" fillId="0" borderId="6" xfId="0" applyAlignment="1">
      <x:alignment horizontal="left" vertical="center"/>
    </x:xf>
  </x:cellXfs>
  <x:cellStyles count="1">
    <x:cellStyle name="Normal" xfId="0"/>
  </x:cellStyles>
  <x:dxfs count="1">
    <x:dxf>
      <x:font>
        <x:b/>
        <x:sz val="18"/>
        <x:color rgb="00C62828"/>
      </x:font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345d41c8624e52" /><Relationship Type="http://schemas.openxmlformats.org/officeDocument/2006/relationships/theme" Target="/xl/theme/theme1.xml" Id="Rf7a481978d12444f" /><Relationship Type="http://schemas.openxmlformats.org/officeDocument/2006/relationships/sharedStrings" Target="/xl/sharedStrings.xml" Id="Refb313be825c4234" /><Relationship Type="http://schemas.openxmlformats.org/officeDocument/2006/relationships/worksheet" Target="/xl/worksheets/sheet1.xml" Id="R25d95a0e7c5e4101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2" customWidth="1"/>
    <x:col min="3" max="3" width="2" customWidth="1"/>
    <x:col min="4" max="4" width="18" customWidth="1"/>
    <x:col min="5" max="5" width="2" customWidth="1"/>
    <x:col min="6" max="6" width="16" customWidth="1"/>
    <x:col min="7" max="7" width="2" customWidth="1"/>
    <x:col min="8" max="8" width="12" customWidth="1"/>
    <x:col min="9" max="9" width="16" customWidth="1"/>
    <x:col min="10" max="10" width="30" customWidth="1"/>
    <x:col min="11" max="11" width="2" customWidth="1"/>
    <x:col min="12" max="12" width="2" customWidth="1"/>
    <x:col min="13" max="13" width="2" customWidth="1"/>
    <x:col min="14" max="14" width="2" customWidth="1"/>
    <x:col min="15" max="15" width="2" customWidth="1"/>
    <x:col min="16" max="16" width="2" customWidth="1"/>
    <x:col min="17" max="17" width="16" customWidth="1"/>
    <x:col min="18" max="18" width="2" customWidth="1"/>
    <x:col min="19" max="19" width="20" customWidth="1"/>
    <x:col min="20" max="20" width="2" customWidth="1"/>
    <x:col min="21" max="21" width="2" customWidth="1"/>
    <x:col min="22" max="22" width="18" customWidth="1"/>
    <x:col min="23" max="23" width="2" customWidth="1"/>
    <x:col min="24" max="24" width="16" customWidth="1"/>
    <x:col min="25" max="25" width="2" customWidth="1"/>
    <x:col min="26" max="26" width="2" customWidth="1"/>
    <x:col min="27" max="27" width="16" customWidth="1"/>
    <x:col min="28" max="28" width="16" customWidth="1"/>
  </x:cols>
  <x:sheetData>
    <x:row r="1" ht="22" customHeight="1">
      <x:c r="A1" s="1" t="inlineStr">
        <x:is>
          <x:t xml:space="preserve">Datos y supuestos</x:t>
        </x:is>
      </x:c>
      <x:c r="B1" s="1" t="n"/>
      <x:c r="C1" s="1" t="n"/>
      <x:c r="D1" s="1" t="n"/>
      <x:c r="E1" s="1" t="n"/>
      <x:c r="F1" s="1" t="n"/>
      <x:c r="G1" s="2" t="n"/>
      <x:c r="H1" s="1" t="inlineStr">
        <x:is>
          <x:t xml:space="preserve">Movimientos puntuales (CAPEX / extras)</x:t>
        </x:is>
      </x:c>
      <x:c r="I1" s="1" t="n"/>
      <x:c r="J1" s="1" t="n"/>
      <x:c r="K1" s="1" t="n"/>
      <x:c r="L1" s="1" t="n"/>
      <x:c r="M1" s="1" t="n"/>
      <x:c r="N1" s="1" t="n"/>
      <x:c r="O1" s="1" t="n"/>
      <x:c r="P1" s="1" t="n"/>
      <x:c r="Q1" s="1" t="n"/>
      <x:c r="R1" s="2" t="n"/>
      <x:c r="S1" s="1" t="inlineStr">
        <x:is>
          <x:t xml:space="preserve">Resumen</x:t>
        </x:is>
      </x:c>
      <x:c r="T1" s="1" t="n"/>
      <x:c r="U1" s="1" t="n"/>
      <x:c r="V1" s="1" t="n"/>
      <x:c r="W1" s="1" t="n"/>
      <x:c r="X1" s="1" t="n"/>
      <x:c r="Y1" s="1" t="n"/>
      <x:c r="Z1" s="1" t="n"/>
    </x:row>
    <x:row r="2" ht="18" customHeight="1">
      <x:c r="G2" s="2" t="n"/>
      <x:c r="R2" s="2" t="n"/>
      <x:c r="AA2" t="inlineStr">
        <x:is>
          <x:t xml:space="preserve">Total_mov</x:t>
        </x:is>
      </x:c>
      <x:c r="AB2" s="3">
        <x:f>SUM(Q4:Q28)</x:f>
        <x:v>2800</x:v>
      </x:c>
    </x:row>
    <x:row r="3" ht="18" customHeight="1">
      <x:c r="A3" s="4" t="inlineStr">
        <x:is>
          <x:t xml:space="preserve">Datos del inmueble</x:t>
        </x:is>
      </x:c>
      <x:c r="B3" s="4" t="n"/>
      <x:c r="C3" s="4" t="n"/>
      <x:c r="D3" s="4" t="n"/>
      <x:c r="E3" s="4" t="n"/>
      <x:c r="F3" s="4" t="n"/>
      <x:c r="G3" s="2" t="n"/>
      <x:c r="H3" s="5" t="inlineStr">
        <x:is>
          <x:t xml:space="preserve">Fecha</x:t>
        </x:is>
      </x:c>
      <x:c r="I3" s="5" t="inlineStr">
        <x:is>
          <x:t xml:space="preserve">Categoría</x:t>
        </x:is>
      </x:c>
      <x:c r="J3" s="5" t="inlineStr">
        <x:is>
          <x:t xml:space="preserve">Descripción</x:t>
        </x:is>
      </x:c>
      <x:c r="K3" s="5" t="n"/>
      <x:c r="L3" s="5" t="n"/>
      <x:c r="M3" s="5" t="n"/>
      <x:c r="N3" s="5" t="n"/>
      <x:c r="O3" s="5" t="n"/>
      <x:c r="P3" s="5" t="n"/>
      <x:c r="Q3" s="5" t="inlineStr">
        <x:is>
          <x:t xml:space="preserve">Importe</x:t>
        </x:is>
      </x:c>
      <x:c r="R3" s="2" t="n"/>
      <x:c r="S3" s="4" t="inlineStr">
        <x:is>
          <x:t xml:space="preserve">Desglose de inversión</x:t>
        </x:is>
      </x:c>
      <x:c r="T3" s="4" t="n"/>
      <x:c r="U3" s="4" t="n"/>
      <x:c r="V3" s="4" t="n"/>
      <x:c r="W3" s="4" t="n"/>
      <x:c r="X3" s="4" t="n"/>
      <x:c r="Y3" s="4" t="n"/>
      <x:c r="Z3" s="4" t="n"/>
    </x:row>
    <x:row r="4" ht="18" customHeight="1">
      <x:c r="A4" s="6" t="inlineStr">
        <x:is>
          <x:t xml:space="preserve">Nombre del activo</x:t>
        </x:is>
      </x:c>
      <x:c r="B4" s="6" t="n"/>
      <x:c r="C4" s="6" t="n"/>
      <x:c r="D4" s="6" t="n"/>
      <x:c r="E4" s="7" t="inlineStr">
        <x:is>
          <x:t xml:space="preserve">:</x:t>
        </x:is>
      </x:c>
      <x:c r="F4" s="8" t="inlineStr">
        <x:is>
          <x:t xml:space="preserve">Apartamento centro histórico</x:t>
        </x:is>
      </x:c>
      <x:c r="G4" s="2" t="n"/>
      <x:c r="H4" s="9" t="inlineStr">
        <x:is>
          <x:t xml:space="preserve">15/01/2026</x:t>
        </x:is>
      </x:c>
      <x:c r="I4" s="10" t="inlineStr">
        <x:is>
          <x:t xml:space="preserve">Adecuación</x:t>
        </x:is>
      </x:c>
      <x:c r="J4" s="10" t="inlineStr">
        <x:is>
          <x:t xml:space="preserve">Pintura y pequeñas reparaciones</x:t>
        </x:is>
      </x:c>
      <x:c r="K4" s="10" t="n"/>
      <x:c r="L4" s="10" t="n"/>
      <x:c r="M4" s="10" t="n"/>
      <x:c r="N4" s="10" t="n"/>
      <x:c r="O4" s="10" t="n"/>
      <x:c r="P4" s="10" t="n"/>
      <x:c r="Q4" s="11" t="n">
        <x:v>980</x:v>
      </x:c>
      <x:c r="R4" s="2" t="n"/>
      <x:c r="S4" s="6" t="inlineStr">
        <x:is>
          <x:t xml:space="preserve">Precio de compra</x:t>
        </x:is>
      </x:c>
      <x:c r="T4" s="6" t="n"/>
      <x:c r="U4" s="6" t="n"/>
      <x:c r="V4" s="6" t="n"/>
      <x:c r="W4" s="7" t="inlineStr">
        <x:is>
          <x:t xml:space="preserve">:</x:t>
        </x:is>
      </x:c>
      <x:c r="X4" s="12">
        <x:f>F13</x:f>
        <x:v>185000</x:v>
      </x:c>
      <x:c r="AA4" t="inlineStr">
        <x:is>
          <x:t xml:space="preserve">Adecuación</x:t>
        </x:is>
      </x:c>
      <x:c r="AB4" s="3">
        <x:f>SUMIFS($Q$4:$Q$28,$I$4:$I$28,"Adecuación")</x:f>
        <x:v>1140</x:v>
      </x:c>
    </x:row>
    <x:row r="5" ht="18" customHeight="1">
      <x:c r="A5" s="6" t="inlineStr">
        <x:is>
          <x:t xml:space="preserve">Ciudad / provincia</x:t>
        </x:is>
      </x:c>
      <x:c r="B5" s="6" t="n"/>
      <x:c r="C5" s="6" t="n"/>
      <x:c r="D5" s="6" t="n"/>
      <x:c r="E5" s="7" t="inlineStr">
        <x:is>
          <x:t xml:space="preserve">:</x:t>
        </x:is>
      </x:c>
      <x:c r="F5" s="8" t="inlineStr">
        <x:is>
          <x:t xml:space="preserve">Valencia</x:t>
        </x:is>
      </x:c>
      <x:c r="G5" s="2" t="n"/>
      <x:c r="H5" s="9" t="inlineStr">
        <x:is>
          <x:t xml:space="preserve">18/01/2026</x:t>
        </x:is>
      </x:c>
      <x:c r="I5" s="10" t="inlineStr">
        <x:is>
          <x:t xml:space="preserve">Mobiliario</x:t>
        </x:is>
      </x:c>
      <x:c r="J5" s="10" t="inlineStr">
        <x:is>
          <x:t xml:space="preserve">Electrodomésticos básicos</x:t>
        </x:is>
      </x:c>
      <x:c r="K5" s="10" t="n"/>
      <x:c r="L5" s="10" t="n"/>
      <x:c r="M5" s="10" t="n"/>
      <x:c r="N5" s="10" t="n"/>
      <x:c r="O5" s="10" t="n"/>
      <x:c r="P5" s="10" t="n"/>
      <x:c r="Q5" s="11" t="n">
        <x:v>1350</x:v>
      </x:c>
      <x:c r="R5" s="2" t="n"/>
      <x:c r="S5" s="6" t="inlineStr">
        <x:is>
          <x:t xml:space="preserve">Gastos de compra</x:t>
        </x:is>
      </x:c>
      <x:c r="T5" s="6" t="n"/>
      <x:c r="U5" s="6" t="n"/>
      <x:c r="V5" s="6" t="n"/>
      <x:c r="W5" s="7" t="inlineStr">
        <x:is>
          <x:t xml:space="preserve">:</x:t>
        </x:is>
      </x:c>
      <x:c r="X5" s="12">
        <x:f>F19</x:f>
        <x:v>19300</x:v>
      </x:c>
      <x:c r="AA5" t="inlineStr">
        <x:is>
          <x:t xml:space="preserve">Mobiliario</x:t>
        </x:is>
      </x:c>
      <x:c r="AB5" s="3">
        <x:f>SUMIFS($Q$4:$Q$28,$I$4:$I$28,"Mobiliario")</x:f>
        <x:v>1350</x:v>
      </x:c>
    </x:row>
    <x:row r="6" ht="18" customHeight="1">
      <x:c r="A6" s="6" t="inlineStr">
        <x:is>
          <x:t xml:space="preserve">Tipo de inmueble</x:t>
        </x:is>
      </x:c>
      <x:c r="B6" s="6" t="n"/>
      <x:c r="C6" s="6" t="n"/>
      <x:c r="D6" s="6" t="n"/>
      <x:c r="E6" s="7" t="inlineStr">
        <x:is>
          <x:t xml:space="preserve">:</x:t>
        </x:is>
      </x:c>
      <x:c r="F6" s="8" t="inlineStr">
        <x:is>
          <x:t xml:space="preserve">Piso</x:t>
        </x:is>
      </x:c>
      <x:c r="G6" s="2" t="n"/>
      <x:c r="H6" s="9" t="inlineStr">
        <x:is>
          <x:t xml:space="preserve">21/01/2026</x:t>
        </x:is>
      </x:c>
      <x:c r="I6" s="10" t="inlineStr">
        <x:is>
          <x:t xml:space="preserve">Legal</x:t>
        </x:is>
      </x:c>
      <x:c r="J6" s="10" t="inlineStr">
        <x:is>
          <x:t xml:space="preserve">Gestoría contrato + certificados</x:t>
        </x:is>
      </x:c>
      <x:c r="K6" s="10" t="n"/>
      <x:c r="L6" s="10" t="n"/>
      <x:c r="M6" s="10" t="n"/>
      <x:c r="N6" s="10" t="n"/>
      <x:c r="O6" s="10" t="n"/>
      <x:c r="P6" s="10" t="n"/>
      <x:c r="Q6" s="11" t="n">
        <x:v>220</x:v>
      </x:c>
      <x:c r="R6" s="2" t="n"/>
      <x:c r="S6" s="6" t="inlineStr">
        <x:is>
          <x:t xml:space="preserve">Gastos puntuales (tabla)</x:t>
        </x:is>
      </x:c>
      <x:c r="T6" s="6" t="n"/>
      <x:c r="U6" s="6" t="n"/>
      <x:c r="V6" s="6" t="n"/>
      <x:c r="W6" s="7" t="inlineStr">
        <x:is>
          <x:t xml:space="preserve">:</x:t>
        </x:is>
      </x:c>
      <x:c r="X6" s="12">
        <x:f>$AB$2</x:f>
        <x:v>2800</x:v>
      </x:c>
      <x:c r="AA6" t="inlineStr">
        <x:is>
          <x:t xml:space="preserve">Legal</x:t>
        </x:is>
      </x:c>
      <x:c r="AB6" s="3">
        <x:f>SUMIFS($Q$4:$Q$28,$I$4:$I$28,"Legal")</x:f>
        <x:v>220</x:v>
      </x:c>
    </x:row>
    <x:row r="7" ht="18" customHeight="1">
      <x:c r="A7" s="6" t="inlineStr">
        <x:is>
          <x:t xml:space="preserve">Superficie (m²)</x:t>
        </x:is>
      </x:c>
      <x:c r="B7" s="6" t="n"/>
      <x:c r="C7" s="6" t="n"/>
      <x:c r="D7" s="6" t="n"/>
      <x:c r="E7" s="7" t="inlineStr">
        <x:is>
          <x:t xml:space="preserve">:</x:t>
        </x:is>
      </x:c>
      <x:c r="F7" s="13" t="n">
        <x:v>72</x:v>
      </x:c>
      <x:c r="G7" s="2" t="n"/>
      <x:c r="H7" s="9" t="inlineStr">
        <x:is>
          <x:t xml:space="preserve">05/02/2026</x:t>
        </x:is>
      </x:c>
      <x:c r="I7" s="10" t="inlineStr">
        <x:is>
          <x:t xml:space="preserve">Adecuación</x:t>
        </x:is>
      </x:c>
      <x:c r="J7" s="10" t="inlineStr">
        <x:is>
          <x:t xml:space="preserve">Cambio cerradura y bombín</x:t>
        </x:is>
      </x:c>
      <x:c r="K7" s="10" t="n"/>
      <x:c r="L7" s="10" t="n"/>
      <x:c r="M7" s="10" t="n"/>
      <x:c r="N7" s="10" t="n"/>
      <x:c r="O7" s="10" t="n"/>
      <x:c r="P7" s="10" t="n"/>
      <x:c r="Q7" s="11" t="n">
        <x:v>160</x:v>
      </x:c>
      <x:c r="R7" s="2" t="n"/>
      <x:c r="S7" s="6" t="inlineStr">
        <x:is>
          <x:t xml:space="preserve">Comisión apertura</x:t>
        </x:is>
      </x:c>
      <x:c r="T7" s="6" t="n"/>
      <x:c r="U7" s="6" t="n"/>
      <x:c r="V7" s="6" t="n"/>
      <x:c r="W7" s="7" t="inlineStr">
        <x:is>
          <x:t xml:space="preserve">:</x:t>
        </x:is>
      </x:c>
      <x:c r="X7" s="12">
        <x:f>F26</x:f>
        <x:v>925</x:v>
      </x:c>
      <x:c r="AA7" t="inlineStr">
        <x:is>
          <x:t xml:space="preserve">Impuestos</x:t>
        </x:is>
      </x:c>
      <x:c r="AB7" s="3">
        <x:f>SUMIFS($Q$4:$Q$28,$I$4:$I$28,"Impuestos")</x:f>
        <x:v>0</x:v>
      </x:c>
    </x:row>
    <x:row r="8" ht="18" customHeight="1">
      <x:c r="A8" s="6" t="inlineStr">
        <x:is>
          <x:t xml:space="preserve">Habitaciones</x:t>
        </x:is>
      </x:c>
      <x:c r="B8" s="6" t="n"/>
      <x:c r="C8" s="6" t="n"/>
      <x:c r="D8" s="6" t="n"/>
      <x:c r="E8" s="7" t="inlineStr">
        <x:is>
          <x:t xml:space="preserve">:</x:t>
        </x:is>
      </x:c>
      <x:c r="F8" s="13" t="n">
        <x:v>2</x:v>
      </x:c>
      <x:c r="G8" s="2" t="n"/>
      <x:c r="H8" s="9" t="inlineStr">
        <x:is>
          <x:t xml:space="preserve">20/03/2026</x:t>
        </x:is>
      </x:c>
      <x:c r="I8" s="10" t="inlineStr">
        <x:is>
          <x:t xml:space="preserve">Otros</x:t>
        </x:is>
      </x:c>
      <x:c r="J8" s="10" t="inlineStr">
        <x:is>
          <x:t xml:space="preserve">Reportaje fotos para anuncio</x:t>
        </x:is>
      </x:c>
      <x:c r="K8" s="10" t="n"/>
      <x:c r="L8" s="10" t="n"/>
      <x:c r="M8" s="10" t="n"/>
      <x:c r="N8" s="10" t="n"/>
      <x:c r="O8" s="10" t="n"/>
      <x:c r="P8" s="10" t="n"/>
      <x:c r="Q8" s="11" t="n">
        <x:v>90</x:v>
      </x:c>
      <x:c r="R8" s="2" t="n"/>
      <x:c r="S8" s="6" t="inlineStr">
        <x:is>
          <x:t xml:space="preserve">Inversión total (sin deuda)</x:t>
        </x:is>
      </x:c>
      <x:c r="T8" s="6" t="n"/>
      <x:c r="U8" s="6" t="n"/>
      <x:c r="V8" s="6" t="n"/>
      <x:c r="W8" s="7" t="inlineStr">
        <x:is>
          <x:t xml:space="preserve">:</x:t>
        </x:is>
      </x:c>
      <x:c r="X8" s="12">
        <x:f>F13+F19+$AB$2+F26</x:f>
        <x:v>208025</x:v>
      </x:c>
      <x:c r="AA8" t="inlineStr">
        <x:is>
          <x:t xml:space="preserve">Otros</x:t>
        </x:is>
      </x:c>
      <x:c r="AB8" s="3">
        <x:f>SUMIFS($Q$4:$Q$28,$I$4:$I$28,"Otros")</x:f>
        <x:v>90</x:v>
      </x:c>
    </x:row>
    <x:row r="9" ht="18" customHeight="1">
      <x:c r="A9" s="6" t="inlineStr">
        <x:is>
          <x:t xml:space="preserve">Baños</x:t>
        </x:is>
      </x:c>
      <x:c r="B9" s="6" t="n"/>
      <x:c r="C9" s="6" t="n"/>
      <x:c r="D9" s="6" t="n"/>
      <x:c r="E9" s="7" t="inlineStr">
        <x:is>
          <x:t xml:space="preserve">:</x:t>
        </x:is>
      </x:c>
      <x:c r="F9" s="13" t="n">
        <x:v>1</x:v>
      </x:c>
      <x:c r="G9" s="2" t="n"/>
      <x:c r="H9" s="9" t="n"/>
      <x:c r="I9" s="10" t="n"/>
      <x:c r="J9" s="10" t="n"/>
      <x:c r="K9" s="10" t="n"/>
      <x:c r="L9" s="10" t="n"/>
      <x:c r="M9" s="10" t="n"/>
      <x:c r="N9" s="10" t="n"/>
      <x:c r="O9" s="10" t="n"/>
      <x:c r="P9" s="10" t="n"/>
      <x:c r="Q9" s="11" t="n"/>
      <x:c r="R9" s="2" t="n"/>
    </x:row>
    <x:row r="10" ht="18" customHeight="1">
      <x:c r="A10" s="6" t="inlineStr">
        <x:is>
          <x:t xml:space="preserve">Año de compra</x:t>
        </x:is>
      </x:c>
      <x:c r="B10" s="6" t="n"/>
      <x:c r="C10" s="6" t="n"/>
      <x:c r="D10" s="6" t="n"/>
      <x:c r="E10" s="7" t="inlineStr">
        <x:is>
          <x:t xml:space="preserve">:</x:t>
        </x:is>
      </x:c>
      <x:c r="F10" s="13" t="n">
        <x:v>2026</x:v>
      </x:c>
      <x:c r="G10" s="2" t="n"/>
      <x:c r="H10" s="9" t="n"/>
      <x:c r="I10" s="10" t="n"/>
      <x:c r="J10" s="10" t="n"/>
      <x:c r="K10" s="10" t="n"/>
      <x:c r="L10" s="10" t="n"/>
      <x:c r="M10" s="10" t="n"/>
      <x:c r="N10" s="10" t="n"/>
      <x:c r="O10" s="10" t="n"/>
      <x:c r="P10" s="10" t="n"/>
      <x:c r="Q10" s="11" t="n"/>
      <x:c r="R10" s="2" t="n"/>
      <x:c r="S10" s="4" t="inlineStr">
        <x:is>
          <x:t xml:space="preserve">Indicadores de explotación</x:t>
        </x:is>
      </x:c>
      <x:c r="T10" s="4" t="n"/>
      <x:c r="U10" s="4" t="n"/>
      <x:c r="V10" s="4" t="n"/>
      <x:c r="W10" s="4" t="n"/>
      <x:c r="X10" s="4" t="n"/>
      <x:c r="Y10" s="4" t="n"/>
      <x:c r="Z10" s="4" t="n"/>
    </x:row>
    <x:row r="11" ht="18" customHeight="1">
      <x:c r="G11" s="2" t="n"/>
      <x:c r="H11" s="9" t="n"/>
      <x:c r="I11" s="10" t="n"/>
      <x:c r="J11" s="10" t="n"/>
      <x:c r="K11" s="10" t="n"/>
      <x:c r="L11" s="10" t="n"/>
      <x:c r="M11" s="10" t="n"/>
      <x:c r="N11" s="10" t="n"/>
      <x:c r="O11" s="10" t="n"/>
      <x:c r="P11" s="10" t="n"/>
      <x:c r="Q11" s="11" t="n"/>
      <x:c r="R11" s="2" t="n"/>
      <x:c r="S11" s="6" t="inlineStr">
        <x:is>
          <x:t xml:space="preserve">Ingreso anual efectivo</x:t>
        </x:is>
      </x:c>
      <x:c r="T11" s="6" t="n"/>
      <x:c r="U11" s="6" t="n"/>
      <x:c r="V11" s="6" t="n"/>
      <x:c r="W11" s="7" t="inlineStr">
        <x:is>
          <x:t xml:space="preserve">:</x:t>
        </x:is>
      </x:c>
      <x:c r="X11" s="12">
        <x:f>F34*12</x:f>
        <x:v>13110</x:v>
      </x:c>
    </x:row>
    <x:row r="12" ht="18" customHeight="1">
      <x:c r="A12" s="4" t="inlineStr">
        <x:is>
          <x:t xml:space="preserve">Inversión inicial (compra)</x:t>
        </x:is>
      </x:c>
      <x:c r="B12" s="4" t="n"/>
      <x:c r="C12" s="4" t="n"/>
      <x:c r="D12" s="4" t="n"/>
      <x:c r="E12" s="4" t="n"/>
      <x:c r="F12" s="4" t="n"/>
      <x:c r="G12" s="2" t="n"/>
      <x:c r="H12" s="9" t="n"/>
      <x:c r="I12" s="10" t="n"/>
      <x:c r="J12" s="10" t="n"/>
      <x:c r="K12" s="10" t="n"/>
      <x:c r="L12" s="10" t="n"/>
      <x:c r="M12" s="10" t="n"/>
      <x:c r="N12" s="10" t="n"/>
      <x:c r="O12" s="10" t="n"/>
      <x:c r="P12" s="10" t="n"/>
      <x:c r="Q12" s="11" t="n"/>
      <x:c r="R12" s="2" t="n"/>
      <x:c r="S12" s="6" t="inlineStr">
        <x:is>
          <x:t xml:space="preserve">Gastos operativos anuales</x:t>
        </x:is>
      </x:c>
      <x:c r="T12" s="6" t="n"/>
      <x:c r="U12" s="6" t="n"/>
      <x:c r="V12" s="6" t="n"/>
      <x:c r="W12" s="7" t="inlineStr">
        <x:is>
          <x:t xml:space="preserve">:</x:t>
        </x:is>
      </x:c>
      <x:c r="X12" s="12">
        <x:f>F44*12</x:f>
        <x:v>3426</x:v>
      </x:c>
    </x:row>
    <x:row r="13" ht="18" customHeight="1">
      <x:c r="A13" s="6" t="inlineStr">
        <x:is>
          <x:t xml:space="preserve">Precio de compra</x:t>
        </x:is>
      </x:c>
      <x:c r="B13" s="6" t="n"/>
      <x:c r="C13" s="6" t="n"/>
      <x:c r="D13" s="6" t="n"/>
      <x:c r="E13" s="7" t="inlineStr">
        <x:is>
          <x:t xml:space="preserve">:</x:t>
        </x:is>
      </x:c>
      <x:c r="F13" s="11" t="n">
        <x:v>185000</x:v>
      </x:c>
      <x:c r="G13" s="2" t="n"/>
      <x:c r="H13" s="9" t="n"/>
      <x:c r="I13" s="10" t="n"/>
      <x:c r="J13" s="10" t="n"/>
      <x:c r="K13" s="10" t="n"/>
      <x:c r="L13" s="10" t="n"/>
      <x:c r="M13" s="10" t="n"/>
      <x:c r="N13" s="10" t="n"/>
      <x:c r="O13" s="10" t="n"/>
      <x:c r="P13" s="10" t="n"/>
      <x:c r="Q13" s="11" t="n"/>
      <x:c r="R13" s="2" t="n"/>
      <x:c r="S13" s="6" t="inlineStr">
        <x:is>
          <x:t xml:space="preserve">NOI anual (sin deuda)</x:t>
        </x:is>
      </x:c>
      <x:c r="T13" s="6" t="n"/>
      <x:c r="U13" s="6" t="n"/>
      <x:c r="V13" s="6" t="n"/>
      <x:c r="W13" s="7" t="inlineStr">
        <x:is>
          <x:t xml:space="preserve">:</x:t>
        </x:is>
      </x:c>
      <x:c r="X13" s="12">
        <x:f>F45*12</x:f>
        <x:v>9684</x:v>
      </x:c>
    </x:row>
    <x:row r="14" ht="18" customHeight="1">
      <x:c r="A14" s="6" t="inlineStr">
        <x:is>
          <x:t xml:space="preserve">Impuestos (ITP/IVA)</x:t>
        </x:is>
      </x:c>
      <x:c r="B14" s="6" t="n"/>
      <x:c r="C14" s="6" t="n"/>
      <x:c r="D14" s="6" t="n"/>
      <x:c r="E14" s="7" t="inlineStr">
        <x:is>
          <x:t xml:space="preserve">:</x:t>
        </x:is>
      </x:c>
      <x:c r="F14" s="11" t="n">
        <x:v>14800</x:v>
      </x:c>
      <x:c r="G14" s="2" t="n"/>
      <x:c r="H14" s="9" t="n"/>
      <x:c r="I14" s="10" t="n"/>
      <x:c r="J14" s="10" t="n"/>
      <x:c r="K14" s="10" t="n"/>
      <x:c r="L14" s="10" t="n"/>
      <x:c r="M14" s="10" t="n"/>
      <x:c r="N14" s="10" t="n"/>
      <x:c r="O14" s="10" t="n"/>
      <x:c r="P14" s="10" t="n"/>
      <x:c r="Q14" s="11" t="n"/>
      <x:c r="R14" s="2" t="n"/>
      <x:c r="S14" s="6" t="inlineStr">
        <x:is>
          <x:t xml:space="preserve">Servicio de deuda anual</x:t>
        </x:is>
      </x:c>
      <x:c r="T14" s="6" t="n"/>
      <x:c r="U14" s="6" t="n"/>
      <x:c r="V14" s="6" t="n"/>
      <x:c r="W14" s="7" t="inlineStr">
        <x:is>
          <x:t xml:space="preserve">:</x:t>
        </x:is>
      </x:c>
      <x:c r="X14" s="12">
        <x:f>F27*12</x:f>
        <x:v>6993.917708046974</x:v>
      </x:c>
    </x:row>
    <x:row r="15" ht="18" customHeight="1">
      <x:c r="A15" s="6" t="inlineStr">
        <x:is>
          <x:t xml:space="preserve">Notaría + registro</x:t>
        </x:is>
      </x:c>
      <x:c r="B15" s="6" t="n"/>
      <x:c r="C15" s="6" t="n"/>
      <x:c r="D15" s="6" t="n"/>
      <x:c r="E15" s="7" t="inlineStr">
        <x:is>
          <x:t xml:space="preserve">:</x:t>
        </x:is>
      </x:c>
      <x:c r="F15" s="11" t="n">
        <x:v>1250</x:v>
      </x:c>
      <x:c r="G15" s="2" t="n"/>
      <x:c r="H15" s="9" t="n"/>
      <x:c r="I15" s="10" t="n"/>
      <x:c r="J15" s="10" t="n"/>
      <x:c r="K15" s="10" t="n"/>
      <x:c r="L15" s="10" t="n"/>
      <x:c r="M15" s="10" t="n"/>
      <x:c r="N15" s="10" t="n"/>
      <x:c r="O15" s="10" t="n"/>
      <x:c r="P15" s="10" t="n"/>
      <x:c r="Q15" s="11" t="n"/>
      <x:c r="R15" s="2" t="n"/>
      <x:c r="S15" s="6" t="inlineStr">
        <x:is>
          <x:t xml:space="preserve">Flujo de caja anual</x:t>
        </x:is>
      </x:c>
      <x:c r="T15" s="6" t="n"/>
      <x:c r="U15" s="6" t="n"/>
      <x:c r="V15" s="6" t="n"/>
      <x:c r="W15" s="7" t="inlineStr">
        <x:is>
          <x:t xml:space="preserve">:</x:t>
        </x:is>
      </x:c>
      <x:c r="X15" s="12">
        <x:f>F46*12</x:f>
        <x:v>2690.0822919530256</x:v>
      </x:c>
    </x:row>
    <x:row r="16" ht="18" customHeight="1">
      <x:c r="A16" s="6" t="inlineStr">
        <x:is>
          <x:t xml:space="preserve">Honorarios agencia</x:t>
        </x:is>
      </x:c>
      <x:c r="B16" s="6" t="n"/>
      <x:c r="C16" s="6" t="n"/>
      <x:c r="D16" s="6" t="n"/>
      <x:c r="E16" s="7" t="inlineStr">
        <x:is>
          <x:t xml:space="preserve">:</x:t>
        </x:is>
      </x:c>
      <x:c r="F16" s="11" t="n">
        <x:v>2500</x:v>
      </x:c>
      <x:c r="G16" s="2" t="n"/>
      <x:c r="H16" s="9" t="n"/>
      <x:c r="I16" s="10" t="n"/>
      <x:c r="J16" s="10" t="n"/>
      <x:c r="K16" s="10" t="n"/>
      <x:c r="L16" s="10" t="n"/>
      <x:c r="M16" s="10" t="n"/>
      <x:c r="N16" s="10" t="n"/>
      <x:c r="O16" s="10" t="n"/>
      <x:c r="P16" s="10" t="n"/>
      <x:c r="Q16" s="11" t="n"/>
      <x:c r="R16" s="2" t="n"/>
    </x:row>
    <x:row r="17" ht="18" customHeight="1">
      <x:c r="A17" s="6" t="inlineStr">
        <x:is>
          <x:t xml:space="preserve">Tasación</x:t>
        </x:is>
      </x:c>
      <x:c r="B17" s="6" t="n"/>
      <x:c r="C17" s="6" t="n"/>
      <x:c r="D17" s="6" t="n"/>
      <x:c r="E17" s="7" t="inlineStr">
        <x:is>
          <x:t xml:space="preserve">:</x:t>
        </x:is>
      </x:c>
      <x:c r="F17" s="11" t="n">
        <x:v>320</x:v>
      </x:c>
      <x:c r="G17" s="2" t="n"/>
      <x:c r="H17" s="9" t="n"/>
      <x:c r="I17" s="10" t="n"/>
      <x:c r="J17" s="10" t="n"/>
      <x:c r="K17" s="10" t="n"/>
      <x:c r="L17" s="10" t="n"/>
      <x:c r="M17" s="10" t="n"/>
      <x:c r="N17" s="10" t="n"/>
      <x:c r="O17" s="10" t="n"/>
      <x:c r="P17" s="10" t="n"/>
      <x:c r="Q17" s="11" t="n"/>
      <x:c r="R17" s="2" t="n"/>
      <x:c r="S17" s="4" t="inlineStr">
        <x:is>
          <x:t xml:space="preserve">Rentabilidades</x:t>
        </x:is>
      </x:c>
      <x:c r="T17" s="4" t="n"/>
      <x:c r="U17" s="4" t="n"/>
      <x:c r="V17" s="4" t="n"/>
      <x:c r="W17" s="4" t="n"/>
      <x:c r="X17" s="4" t="n"/>
      <x:c r="Y17" s="4" t="n"/>
      <x:c r="Z17" s="4" t="n"/>
    </x:row>
    <x:row r="18" ht="18" customHeight="1">
      <x:c r="A18" s="6" t="inlineStr">
        <x:is>
          <x:t xml:space="preserve">Otros gastos de compra</x:t>
        </x:is>
      </x:c>
      <x:c r="B18" s="6" t="n"/>
      <x:c r="C18" s="6" t="n"/>
      <x:c r="D18" s="6" t="n"/>
      <x:c r="E18" s="7" t="inlineStr">
        <x:is>
          <x:t xml:space="preserve">:</x:t>
        </x:is>
      </x:c>
      <x:c r="F18" s="11" t="n">
        <x:v>430</x:v>
      </x:c>
      <x:c r="G18" s="2" t="n"/>
      <x:c r="H18" s="9" t="n"/>
      <x:c r="I18" s="10" t="n"/>
      <x:c r="J18" s="10" t="n"/>
      <x:c r="K18" s="10" t="n"/>
      <x:c r="L18" s="10" t="n"/>
      <x:c r="M18" s="10" t="n"/>
      <x:c r="N18" s="10" t="n"/>
      <x:c r="O18" s="10" t="n"/>
      <x:c r="P18" s="10" t="n"/>
      <x:c r="Q18" s="11" t="n"/>
      <x:c r="R18" s="2" t="n"/>
      <x:c r="S18" s="6" t="inlineStr">
        <x:is>
          <x:t xml:space="preserve">Rentabilidad bruta</x:t>
        </x:is>
      </x:c>
      <x:c r="T18" s="6" t="n"/>
      <x:c r="U18" s="6" t="n"/>
      <x:c r="V18" s="6" t="n"/>
      <x:c r="W18" s="7" t="inlineStr">
        <x:is>
          <x:t xml:space="preserve">:</x:t>
        </x:is>
      </x:c>
      <x:c r="X18" s="14">
        <x:f>(F31*12)/(F13+F19+$AB$2+F26)</x:f>
        <x:v>0.06633818050715058</x:v>
      </x:c>
    </x:row>
    <x:row r="19" ht="18" customHeight="1">
      <x:c r="A19" s="6" t="inlineStr">
        <x:is>
          <x:t xml:space="preserve">Total gastos de compra</x:t>
        </x:is>
      </x:c>
      <x:c r="B19" s="6" t="n"/>
      <x:c r="C19" s="6" t="n"/>
      <x:c r="D19" s="6" t="n"/>
      <x:c r="E19" s="7" t="inlineStr">
        <x:is>
          <x:t xml:space="preserve">:</x:t>
        </x:is>
      </x:c>
      <x:c r="F19" s="12">
        <x:f>SUM(F14:F18)</x:f>
        <x:v>19300</x:v>
      </x:c>
      <x:c r="G19" s="2" t="n"/>
      <x:c r="H19" s="9" t="n"/>
      <x:c r="I19" s="10" t="n"/>
      <x:c r="J19" s="10" t="n"/>
      <x:c r="K19" s="10" t="n"/>
      <x:c r="L19" s="10" t="n"/>
      <x:c r="M19" s="10" t="n"/>
      <x:c r="N19" s="10" t="n"/>
      <x:c r="O19" s="10" t="n"/>
      <x:c r="P19" s="10" t="n"/>
      <x:c r="Q19" s="11" t="n"/>
      <x:c r="R19" s="2" t="n"/>
      <x:c r="S19" s="6" t="inlineStr">
        <x:is>
          <x:t xml:space="preserve">Rentabilidad neta (cap rate)</x:t>
        </x:is>
      </x:c>
      <x:c r="T19" s="6" t="n"/>
      <x:c r="U19" s="6" t="n"/>
      <x:c r="V19" s="6" t="n"/>
      <x:c r="W19" s="7" t="inlineStr">
        <x:is>
          <x:t xml:space="preserve">:</x:t>
        </x:is>
      </x:c>
      <x:c r="X19" s="14">
        <x:f>(F45*12)/(F13+F19+$AB$2+F26)</x:f>
        <x:v>0.0465520971037135</x:v>
      </x:c>
    </x:row>
    <x:row r="20" ht="18" customHeight="1">
      <x:c r="G20" s="2" t="n"/>
      <x:c r="H20" s="9" t="n"/>
      <x:c r="I20" s="10" t="n"/>
      <x:c r="J20" s="10" t="n"/>
      <x:c r="K20" s="10" t="n"/>
      <x:c r="L20" s="10" t="n"/>
      <x:c r="M20" s="10" t="n"/>
      <x:c r="N20" s="10" t="n"/>
      <x:c r="O20" s="10" t="n"/>
      <x:c r="P20" s="10" t="n"/>
      <x:c r="Q20" s="11" t="n"/>
      <x:c r="R20" s="2" t="n"/>
      <x:c r="S20" s="6" t="inlineStr">
        <x:is>
          <x:t xml:space="preserve">Cash-on-cash</x:t>
        </x:is>
      </x:c>
      <x:c r="T20" s="6" t="n"/>
      <x:c r="U20" s="6" t="n"/>
      <x:c r="V20" s="6" t="n"/>
      <x:c r="W20" s="7" t="inlineStr">
        <x:is>
          <x:t xml:space="preserve">:</x:t>
        </x:is>
      </x:c>
      <x:c r="X20" s="14">
        <x:f>(F46*12)/F28</x:f>
        <x:v>0.03064747698038195</x:v>
      </x:c>
    </x:row>
    <x:row r="21" ht="18" customHeight="1">
      <x:c r="A21" s="4" t="inlineStr">
        <x:is>
          <x:t xml:space="preserve">Financiación</x:t>
        </x:is>
      </x:c>
      <x:c r="B21" s="4" t="n"/>
      <x:c r="C21" s="4" t="n"/>
      <x:c r="D21" s="4" t="n"/>
      <x:c r="E21" s="4" t="n"/>
      <x:c r="F21" s="4" t="n"/>
      <x:c r="G21" s="2" t="n"/>
      <x:c r="H21" s="9" t="n"/>
      <x:c r="I21" s="10" t="n"/>
      <x:c r="J21" s="10" t="n"/>
      <x:c r="K21" s="10" t="n"/>
      <x:c r="L21" s="10" t="n"/>
      <x:c r="M21" s="10" t="n"/>
      <x:c r="N21" s="10" t="n"/>
      <x:c r="O21" s="10" t="n"/>
      <x:c r="P21" s="10" t="n"/>
      <x:c r="Q21" s="11" t="n"/>
      <x:c r="R21" s="2" t="n"/>
      <x:c r="S21" s="6" t="inlineStr">
        <x:is>
          <x:t xml:space="preserve">Margen de caja</x:t>
        </x:is>
      </x:c>
      <x:c r="T21" s="6" t="n"/>
      <x:c r="U21" s="6" t="n"/>
      <x:c r="V21" s="6" t="n"/>
      <x:c r="W21" s="7" t="inlineStr">
        <x:is>
          <x:t xml:space="preserve">:</x:t>
        </x:is>
      </x:c>
      <x:c r="X21" s="14">
        <x:f>(F46*12)/(F34*12)</x:f>
        <x:v>0.20519315728093254</x:v>
      </x:c>
    </x:row>
    <x:row r="22" ht="18" customHeight="1">
      <x:c r="A22" s="6" t="inlineStr">
        <x:is>
          <x:t xml:space="preserve">% financiación (LTV)</x:t>
        </x:is>
      </x:c>
      <x:c r="B22" s="6" t="n"/>
      <x:c r="C22" s="6" t="n"/>
      <x:c r="D22" s="6" t="n"/>
      <x:c r="E22" s="7" t="inlineStr">
        <x:is>
          <x:t xml:space="preserve">:</x:t>
        </x:is>
      </x:c>
      <x:c r="F22" s="15" t="n">
        <x:v>0.65</x:v>
      </x:c>
      <x:c r="G22" s="2" t="n"/>
      <x:c r="H22" s="9" t="n"/>
      <x:c r="I22" s="10" t="n"/>
      <x:c r="J22" s="10" t="n"/>
      <x:c r="K22" s="10" t="n"/>
      <x:c r="L22" s="10" t="n"/>
      <x:c r="M22" s="10" t="n"/>
      <x:c r="N22" s="10" t="n"/>
      <x:c r="O22" s="10" t="n"/>
      <x:c r="P22" s="10" t="n"/>
      <x:c r="Q22" s="11" t="n"/>
      <x:c r="R22" s="2" t="n"/>
    </x:row>
    <x:row r="23" ht="18" customHeight="1">
      <x:c r="A23" s="6" t="inlineStr">
        <x:is>
          <x:t xml:space="preserve">Importe del préstamo</x:t>
        </x:is>
      </x:c>
      <x:c r="B23" s="6" t="n"/>
      <x:c r="C23" s="6" t="n"/>
      <x:c r="D23" s="6" t="n"/>
      <x:c r="E23" s="7" t="inlineStr">
        <x:is>
          <x:t xml:space="preserve">:</x:t>
        </x:is>
      </x:c>
      <x:c r="F23" s="12">
        <x:f>F13*F22</x:f>
        <x:v>120250</x:v>
      </x:c>
      <x:c r="G23" s="2" t="n"/>
      <x:c r="H23" s="9" t="n"/>
      <x:c r="I23" s="10" t="n"/>
      <x:c r="J23" s="10" t="n"/>
      <x:c r="K23" s="10" t="n"/>
      <x:c r="L23" s="10" t="n"/>
      <x:c r="M23" s="10" t="n"/>
      <x:c r="N23" s="10" t="n"/>
      <x:c r="O23" s="10" t="n"/>
      <x:c r="P23" s="10" t="n"/>
      <x:c r="Q23" s="11" t="n"/>
      <x:c r="R23" s="2" t="n"/>
    </x:row>
    <x:row r="24" ht="18" customHeight="1">
      <x:c r="A24" s="6" t="inlineStr">
        <x:is>
          <x:t xml:space="preserve">Interés anual</x:t>
        </x:is>
      </x:c>
      <x:c r="B24" s="6" t="n"/>
      <x:c r="C24" s="6" t="n"/>
      <x:c r="D24" s="6" t="n"/>
      <x:c r="E24" s="7" t="inlineStr">
        <x:is>
          <x:t xml:space="preserve">:</x:t>
        </x:is>
      </x:c>
      <x:c r="F24" s="15" t="n">
        <x:v>0.032</x:v>
      </x:c>
      <x:c r="G24" s="2" t="n"/>
      <x:c r="H24" s="9" t="n"/>
      <x:c r="I24" s="10" t="n"/>
      <x:c r="J24" s="10" t="n"/>
      <x:c r="K24" s="10" t="n"/>
      <x:c r="L24" s="10" t="n"/>
      <x:c r="M24" s="10" t="n"/>
      <x:c r="N24" s="10" t="n"/>
      <x:c r="O24" s="10" t="n"/>
      <x:c r="P24" s="10" t="n"/>
      <x:c r="Q24" s="11" t="n"/>
      <x:c r="R24" s="2" t="n"/>
      <x:c r="S24" s="16" t="inlineStr">
        <x:is>
          <x:t xml:space="preserve">Inversión total</x:t>
        </x:is>
      </x:c>
      <x:c r="T24" s="16" t="n"/>
      <x:c r="U24" s="16" t="n"/>
      <x:c r="V24" s="16" t="n"/>
      <x:c r="W24" s="16" t="n"/>
      <x:c r="X24" s="16" t="n"/>
      <x:c r="Y24" s="16" t="n"/>
      <x:c r="Z24" s="16" t="n"/>
    </x:row>
    <x:row r="25" ht="18" customHeight="1">
      <x:c r="A25" s="6" t="inlineStr">
        <x:is>
          <x:t xml:space="preserve">Plazo (años)</x:t>
        </x:is>
      </x:c>
      <x:c r="B25" s="6" t="n"/>
      <x:c r="C25" s="6" t="n"/>
      <x:c r="D25" s="6" t="n"/>
      <x:c r="E25" s="7" t="inlineStr">
        <x:is>
          <x:t xml:space="preserve">:</x:t>
        </x:is>
      </x:c>
      <x:c r="F25" s="13" t="n">
        <x:v>25</x:v>
      </x:c>
      <x:c r="G25" s="2" t="n"/>
      <x:c r="H25" s="9" t="n"/>
      <x:c r="I25" s="10" t="n"/>
      <x:c r="J25" s="10" t="n"/>
      <x:c r="K25" s="10" t="n"/>
      <x:c r="L25" s="10" t="n"/>
      <x:c r="M25" s="10" t="n"/>
      <x:c r="N25" s="10" t="n"/>
      <x:c r="O25" s="10" t="n"/>
      <x:c r="P25" s="10" t="n"/>
      <x:c r="Q25" s="11" t="n"/>
      <x:c r="R25" s="2" t="n"/>
      <x:c r="S25" s="17">
        <x:f>F13+F19+$AB$2+F26</x:f>
        <x:v>208025</x:v>
      </x:c>
      <x:c r="T25" s="18" t="n"/>
      <x:c r="U25" s="18" t="n"/>
      <x:c r="V25" s="18" t="n"/>
      <x:c r="W25" s="18" t="n"/>
      <x:c r="X25" s="18" t="n"/>
      <x:c r="Y25" s="18" t="n"/>
      <x:c r="Z25" s="18" t="n"/>
    </x:row>
    <x:row r="26" ht="18" customHeight="1">
      <x:c r="A26" s="6" t="inlineStr">
        <x:is>
          <x:t xml:space="preserve">Comisión de apertura</x:t>
        </x:is>
      </x:c>
      <x:c r="B26" s="6" t="n"/>
      <x:c r="C26" s="6" t="n"/>
      <x:c r="D26" s="6" t="n"/>
      <x:c r="E26" s="7" t="inlineStr">
        <x:is>
          <x:t xml:space="preserve">:</x:t>
        </x:is>
      </x:c>
      <x:c r="F26" s="11" t="n">
        <x:v>925</x:v>
      </x:c>
      <x:c r="G26" s="2" t="n"/>
      <x:c r="H26" s="9" t="n"/>
      <x:c r="I26" s="10" t="n"/>
      <x:c r="J26" s="10" t="n"/>
      <x:c r="K26" s="10" t="n"/>
      <x:c r="L26" s="10" t="n"/>
      <x:c r="M26" s="10" t="n"/>
      <x:c r="N26" s="10" t="n"/>
      <x:c r="O26" s="10" t="n"/>
      <x:c r="P26" s="10" t="n"/>
      <x:c r="Q26" s="11" t="n"/>
      <x:c r="R26" s="2" t="n"/>
      <x:c r="S26" s="18" t="n"/>
      <x:c r="T26" s="18" t="n"/>
      <x:c r="U26" s="18" t="n"/>
      <x:c r="V26" s="18" t="n"/>
      <x:c r="W26" s="18" t="n"/>
      <x:c r="X26" s="18" t="n"/>
      <x:c r="Y26" s="18" t="n"/>
      <x:c r="Z26" s="18" t="n"/>
    </x:row>
    <x:row r="27" ht="18" customHeight="1">
      <x:c r="A27" s="6" t="inlineStr">
        <x:is>
          <x:t xml:space="preserve">Cuota mensual estimada</x:t>
        </x:is>
      </x:c>
      <x:c r="B27" s="6" t="n"/>
      <x:c r="C27" s="6" t="n"/>
      <x:c r="D27" s="6" t="n"/>
      <x:c r="E27" s="7" t="inlineStr">
        <x:is>
          <x:t xml:space="preserve">:</x:t>
        </x:is>
      </x:c>
      <x:c r="F27" s="12">
        <x:f>PMT(F24/12,F25*12,-F23)</x:f>
        <x:v>582.8264756705812</x:v>
      </x:c>
      <x:c r="G27" s="2" t="n"/>
      <x:c r="H27" s="9" t="n"/>
      <x:c r="I27" s="10" t="n"/>
      <x:c r="J27" s="10" t="n"/>
      <x:c r="K27" s="10" t="n"/>
      <x:c r="L27" s="10" t="n"/>
      <x:c r="M27" s="10" t="n"/>
      <x:c r="N27" s="10" t="n"/>
      <x:c r="O27" s="10" t="n"/>
      <x:c r="P27" s="10" t="n"/>
      <x:c r="Q27" s="11" t="n"/>
      <x:c r="R27" s="2" t="n"/>
      <x:c r="S27" s="18" t="n"/>
      <x:c r="T27" s="18" t="n"/>
      <x:c r="U27" s="18" t="n"/>
      <x:c r="V27" s="18" t="n"/>
      <x:c r="W27" s="18" t="n"/>
      <x:c r="X27" s="18" t="n"/>
      <x:c r="Y27" s="18" t="n"/>
      <x:c r="Z27" s="18" t="n"/>
    </x:row>
    <x:row r="28" ht="18" customHeight="1">
      <x:c r="A28" s="6" t="inlineStr">
        <x:is>
          <x:t xml:space="preserve">Capital aportado (estim.)</x:t>
        </x:is>
      </x:c>
      <x:c r="B28" s="6" t="n"/>
      <x:c r="C28" s="6" t="n"/>
      <x:c r="D28" s="6" t="n"/>
      <x:c r="E28" s="7" t="inlineStr">
        <x:is>
          <x:t xml:space="preserve">:</x:t>
        </x:is>
      </x:c>
      <x:c r="F28" s="12">
        <x:f>(F13+F19+F26+$AB$2)-F23</x:f>
        <x:v>87775</x:v>
      </x:c>
      <x:c r="G28" s="2" t="n"/>
      <x:c r="H28" s="9" t="n"/>
      <x:c r="I28" s="10" t="n"/>
      <x:c r="J28" s="10" t="n"/>
      <x:c r="K28" s="10" t="n"/>
      <x:c r="L28" s="10" t="n"/>
      <x:c r="M28" s="10" t="n"/>
      <x:c r="N28" s="10" t="n"/>
      <x:c r="O28" s="10" t="n"/>
      <x:c r="P28" s="10" t="n"/>
      <x:c r="Q28" s="11" t="n"/>
      <x:c r="R28" s="2" t="n"/>
    </x:row>
    <x:row r="29" ht="18" customHeight="1">
      <x:c r="G29" s="2" t="n"/>
      <x:c r="R29" s="2" t="n"/>
      <x:c r="S29" s="16" t="inlineStr">
        <x:is>
          <x:t xml:space="preserve">Flujo de caja anual</x:t>
        </x:is>
      </x:c>
      <x:c r="T29" s="16" t="n"/>
      <x:c r="U29" s="16" t="n"/>
      <x:c r="V29" s="16" t="n"/>
      <x:c r="W29" s="16" t="n"/>
      <x:c r="X29" s="16" t="n"/>
      <x:c r="Y29" s="16" t="n"/>
      <x:c r="Z29" s="16" t="n"/>
    </x:row>
    <x:row r="30" ht="18" customHeight="1">
      <x:c r="A30" s="4" t="inlineStr">
        <x:is>
          <x:t xml:space="preserve">Explotación en alquiler (mensual)</x:t>
        </x:is>
      </x:c>
      <x:c r="B30" s="4" t="n"/>
      <x:c r="C30" s="4" t="n"/>
      <x:c r="D30" s="4" t="n"/>
      <x:c r="E30" s="4" t="n"/>
      <x:c r="F30" s="4" t="n"/>
      <x:c r="G30" s="2" t="n"/>
      <x:c r="R30" s="2" t="n"/>
      <x:c r="S30" s="19">
        <x:f>F46*12</x:f>
        <x:v>2690.0822919530256</x:v>
      </x:c>
      <x:c r="T30" s="20" t="n"/>
      <x:c r="U30" s="20" t="n"/>
      <x:c r="V30" s="20" t="n"/>
      <x:c r="W30" s="20" t="n"/>
      <x:c r="X30" s="20" t="n"/>
      <x:c r="Y30" s="20" t="n"/>
      <x:c r="Z30" s="20" t="n"/>
    </x:row>
    <x:row r="31" ht="18" customHeight="1">
      <x:c r="A31" s="6" t="inlineStr">
        <x:is>
          <x:t xml:space="preserve">Alquiler mensual bruto</x:t>
        </x:is>
      </x:c>
      <x:c r="B31" s="6" t="n"/>
      <x:c r="C31" s="6" t="n"/>
      <x:c r="D31" s="6" t="n"/>
      <x:c r="E31" s="7" t="inlineStr">
        <x:is>
          <x:t xml:space="preserve">:</x:t>
        </x:is>
      </x:c>
      <x:c r="F31" s="11" t="n">
        <x:v>1150</x:v>
      </x:c>
      <x:c r="G31" s="2" t="n"/>
      <x:c r="R31" s="2" t="n"/>
      <x:c r="S31" s="20" t="n"/>
      <x:c r="T31" s="20" t="n"/>
      <x:c r="U31" s="20" t="n"/>
      <x:c r="V31" s="20" t="n"/>
      <x:c r="W31" s="20" t="n"/>
      <x:c r="X31" s="20" t="n"/>
      <x:c r="Y31" s="20" t="n"/>
      <x:c r="Z31" s="20" t="n"/>
    </x:row>
    <x:row r="32" ht="18" customHeight="1">
      <x:c r="A32" s="6" t="inlineStr">
        <x:is>
          <x:t xml:space="preserve">% vacancia / impagos</x:t>
        </x:is>
      </x:c>
      <x:c r="B32" s="6" t="n"/>
      <x:c r="C32" s="6" t="n"/>
      <x:c r="D32" s="6" t="n"/>
      <x:c r="E32" s="7" t="inlineStr">
        <x:is>
          <x:t xml:space="preserve">:</x:t>
        </x:is>
      </x:c>
      <x:c r="F32" s="15" t="n">
        <x:v>0.05</x:v>
      </x:c>
      <x:c r="G32" s="2" t="n"/>
      <x:c r="R32" s="2" t="n"/>
      <x:c r="S32" s="20" t="n"/>
      <x:c r="T32" s="20" t="n"/>
      <x:c r="U32" s="20" t="n"/>
      <x:c r="V32" s="20" t="n"/>
      <x:c r="W32" s="20" t="n"/>
      <x:c r="X32" s="20" t="n"/>
      <x:c r="Y32" s="20" t="n"/>
      <x:c r="Z32" s="20" t="n"/>
    </x:row>
    <x:row r="33" ht="18" customHeight="1">
      <x:c r="A33" s="6" t="inlineStr">
        <x:is>
          <x:t xml:space="preserve">Otros ingresos</x:t>
        </x:is>
      </x:c>
      <x:c r="B33" s="6" t="n"/>
      <x:c r="C33" s="6" t="n"/>
      <x:c r="D33" s="6" t="n"/>
      <x:c r="E33" s="7" t="inlineStr">
        <x:is>
          <x:t xml:space="preserve">:</x:t>
        </x:is>
      </x:c>
      <x:c r="F33" s="11" t="n">
        <x:v>0</x:v>
      </x:c>
      <x:c r="G33" s="2" t="n"/>
      <x:c r="R33" s="2" t="n"/>
    </x:row>
    <x:row r="34" ht="18" customHeight="1">
      <x:c r="A34" s="6" t="inlineStr">
        <x:is>
          <x:t xml:space="preserve">Ingreso efectivo mensual</x:t>
        </x:is>
      </x:c>
      <x:c r="B34" s="6" t="n"/>
      <x:c r="C34" s="6" t="n"/>
      <x:c r="D34" s="6" t="n"/>
      <x:c r="E34" s="7" t="inlineStr">
        <x:is>
          <x:t xml:space="preserve">:</x:t>
        </x:is>
      </x:c>
      <x:c r="F34" s="12">
        <x:f>(F31*(1-F32))+F33</x:f>
        <x:v>1092.5</x:v>
      </x:c>
      <x:c r="G34" s="2" t="n"/>
      <x:c r="R34" s="2" t="n"/>
      <x:c r="S34" s="16" t="inlineStr">
        <x:is>
          <x:t xml:space="preserve">Cash-on-cash</x:t>
        </x:is>
      </x:c>
      <x:c r="T34" s="16" t="n"/>
      <x:c r="U34" s="16" t="n"/>
      <x:c r="V34" s="16" t="n"/>
      <x:c r="W34" s="16" t="n"/>
      <x:c r="X34" s="16" t="n"/>
      <x:c r="Y34" s="16" t="n"/>
      <x:c r="Z34" s="16" t="n"/>
    </x:row>
    <x:row r="35" ht="18" customHeight="1">
      <x:c r="G35" s="2" t="n"/>
      <x:c r="R35" s="2" t="n"/>
      <x:c r="S35" s="21">
        <x:f>(F46*12)/F28</x:f>
        <x:v>0.03064747698038195</x:v>
      </x:c>
      <x:c r="T35" s="22" t="n"/>
      <x:c r="U35" s="22" t="n"/>
      <x:c r="V35" s="22" t="n"/>
      <x:c r="W35" s="22" t="n"/>
      <x:c r="X35" s="22" t="n"/>
      <x:c r="Y35" s="22" t="n"/>
      <x:c r="Z35" s="22" t="n"/>
    </x:row>
    <x:row r="36" ht="18" customHeight="1">
      <x:c r="A36" s="4" t="inlineStr">
        <x:is>
          <x:t xml:space="preserve">Gastos operativos (mensual)</x:t>
        </x:is>
      </x:c>
      <x:c r="B36" s="4" t="n"/>
      <x:c r="C36" s="4" t="n"/>
      <x:c r="D36" s="4" t="n"/>
      <x:c r="E36" s="4" t="n"/>
      <x:c r="F36" s="4" t="n"/>
      <x:c r="G36" s="2" t="n"/>
      <x:c r="R36" s="2" t="n"/>
      <x:c r="S36" s="22" t="n"/>
      <x:c r="T36" s="22" t="n"/>
      <x:c r="U36" s="22" t="n"/>
      <x:c r="V36" s="22" t="n"/>
      <x:c r="W36" s="22" t="n"/>
      <x:c r="X36" s="22" t="n"/>
      <x:c r="Y36" s="22" t="n"/>
      <x:c r="Z36" s="22" t="n"/>
    </x:row>
    <x:row r="37" ht="18" customHeight="1">
      <x:c r="A37" s="6" t="inlineStr">
        <x:is>
          <x:t xml:space="preserve">Comunidad</x:t>
        </x:is>
      </x:c>
      <x:c r="B37" s="6" t="n"/>
      <x:c r="C37" s="6" t="n"/>
      <x:c r="D37" s="6" t="n"/>
      <x:c r="E37" s="7" t="inlineStr">
        <x:is>
          <x:t xml:space="preserve">:</x:t>
        </x:is>
      </x:c>
      <x:c r="F37" s="11" t="n">
        <x:v>75</x:v>
      </x:c>
      <x:c r="G37" s="2" t="n"/>
      <x:c r="R37" s="2" t="n"/>
      <x:c r="S37" s="22" t="n"/>
      <x:c r="T37" s="22" t="n"/>
      <x:c r="U37" s="22" t="n"/>
      <x:c r="V37" s="22" t="n"/>
      <x:c r="W37" s="22" t="n"/>
      <x:c r="X37" s="22" t="n"/>
      <x:c r="Y37" s="22" t="n"/>
      <x:c r="Z37" s="22" t="n"/>
    </x:row>
    <x:row r="38" ht="18" customHeight="1">
      <x:c r="A38" s="6" t="inlineStr">
        <x:is>
          <x:t xml:space="preserve">IBI (mensualizado)</x:t>
        </x:is>
      </x:c>
      <x:c r="B38" s="6" t="n"/>
      <x:c r="C38" s="6" t="n"/>
      <x:c r="D38" s="6" t="n"/>
      <x:c r="E38" s="7" t="inlineStr">
        <x:is>
          <x:t xml:space="preserve">:</x:t>
        </x:is>
      </x:c>
      <x:c r="F38" s="11" t="n">
        <x:v>42</x:v>
      </x:c>
      <x:c r="G38" s="2" t="n"/>
      <x:c r="R38" s="2" t="n"/>
    </x:row>
    <x:row r="39" ht="18" customHeight="1">
      <x:c r="A39" s="6" t="inlineStr">
        <x:is>
          <x:t xml:space="preserve">Seguro hogar</x:t>
        </x:is>
      </x:c>
      <x:c r="B39" s="6" t="n"/>
      <x:c r="C39" s="6" t="n"/>
      <x:c r="D39" s="6" t="n"/>
      <x:c r="E39" s="7" t="inlineStr">
        <x:is>
          <x:t xml:space="preserve">:</x:t>
        </x:is>
      </x:c>
      <x:c r="F39" s="11" t="n">
        <x:v>18</x:v>
      </x:c>
      <x:c r="G39" s="2" t="n"/>
      <x:c r="R39" s="2" t="n"/>
      <x:c r="S39" s="4" t="inlineStr">
        <x:is>
          <x:t xml:space="preserve">Gastos puntuales por categoría</x:t>
        </x:is>
      </x:c>
      <x:c r="T39" s="4" t="n"/>
      <x:c r="U39" s="4" t="n"/>
      <x:c r="V39" s="4" t="n"/>
      <x:c r="W39" s="4" t="n"/>
      <x:c r="X39" s="4" t="n"/>
      <x:c r="Y39" s="4" t="n"/>
      <x:c r="Z39" s="4" t="n"/>
    </x:row>
    <x:row r="40" ht="18" customHeight="1">
      <x:c r="A40" s="6" t="inlineStr">
        <x:is>
          <x:t xml:space="preserve">Mantenimiento/averías</x:t>
        </x:is>
      </x:c>
      <x:c r="B40" s="6" t="n"/>
      <x:c r="C40" s="6" t="n"/>
      <x:c r="D40" s="6" t="n"/>
      <x:c r="E40" s="7" t="inlineStr">
        <x:is>
          <x:t xml:space="preserve">:</x:t>
        </x:is>
      </x:c>
      <x:c r="F40" s="11" t="n">
        <x:v>45</x:v>
      </x:c>
      <x:c r="G40" s="2" t="n"/>
      <x:c r="R40" s="2" t="n"/>
      <x:c r="S40" s="6" t="inlineStr">
        <x:is>
          <x:t xml:space="preserve">Adecuación</x:t>
        </x:is>
      </x:c>
      <x:c r="T40" s="6" t="n"/>
      <x:c r="U40" s="6" t="n"/>
      <x:c r="V40" s="6" t="n"/>
      <x:c r="W40" s="7" t="inlineStr">
        <x:is>
          <x:t xml:space="preserve">:</x:t>
        </x:is>
      </x:c>
      <x:c r="X40" s="12">
        <x:f>$AB$4</x:f>
        <x:v>1140</x:v>
      </x:c>
    </x:row>
    <x:row r="41" ht="18" customHeight="1">
      <x:c r="A41" s="6" t="inlineStr">
        <x:is>
          <x:t xml:space="preserve">Gestión (% del alquiler)</x:t>
        </x:is>
      </x:c>
      <x:c r="B41" s="6" t="n"/>
      <x:c r="C41" s="6" t="n"/>
      <x:c r="D41" s="6" t="n"/>
      <x:c r="E41" s="7" t="inlineStr">
        <x:is>
          <x:t xml:space="preserve">:</x:t>
        </x:is>
      </x:c>
      <x:c r="F41" s="15" t="n">
        <x:v>0.07000000000000001</x:v>
      </x:c>
      <x:c r="G41" s="2" t="n"/>
      <x:c r="R41" s="2" t="n"/>
      <x:c r="S41" s="6" t="inlineStr">
        <x:is>
          <x:t xml:space="preserve">Mobiliario</x:t>
        </x:is>
      </x:c>
      <x:c r="T41" s="6" t="n"/>
      <x:c r="U41" s="6" t="n"/>
      <x:c r="V41" s="6" t="n"/>
      <x:c r="W41" s="7" t="inlineStr">
        <x:is>
          <x:t xml:space="preserve">:</x:t>
        </x:is>
      </x:c>
      <x:c r="X41" s="12">
        <x:f>$AB$5</x:f>
        <x:v>1350</x:v>
      </x:c>
    </x:row>
    <x:row r="42" ht="18" customHeight="1">
      <x:c r="A42" s="6" t="inlineStr">
        <x:is>
          <x:t xml:space="preserve">Gestión (importe)</x:t>
        </x:is>
      </x:c>
      <x:c r="B42" s="6" t="n"/>
      <x:c r="C42" s="6" t="n"/>
      <x:c r="D42" s="6" t="n"/>
      <x:c r="E42" s="7" t="inlineStr">
        <x:is>
          <x:t xml:space="preserve">:</x:t>
        </x:is>
      </x:c>
      <x:c r="F42" s="12">
        <x:f>F31*F41</x:f>
        <x:v>80.50000000000001</x:v>
      </x:c>
      <x:c r="G42" s="2" t="n"/>
      <x:c r="R42" s="2" t="n"/>
      <x:c r="S42" s="6" t="inlineStr">
        <x:is>
          <x:t xml:space="preserve">Legal</x:t>
        </x:is>
      </x:c>
      <x:c r="T42" s="6" t="n"/>
      <x:c r="U42" s="6" t="n"/>
      <x:c r="V42" s="6" t="n"/>
      <x:c r="W42" s="7" t="inlineStr">
        <x:is>
          <x:t xml:space="preserve">:</x:t>
        </x:is>
      </x:c>
      <x:c r="X42" s="12">
        <x:f>$AB$6</x:f>
        <x:v>220</x:v>
      </x:c>
    </x:row>
    <x:row r="43" ht="18" customHeight="1">
      <x:c r="A43" s="6" t="inlineStr">
        <x:is>
          <x:t xml:space="preserve">Suministros / otros</x:t>
        </x:is>
      </x:c>
      <x:c r="B43" s="6" t="n"/>
      <x:c r="C43" s="6" t="n"/>
      <x:c r="D43" s="6" t="n"/>
      <x:c r="E43" s="7" t="inlineStr">
        <x:is>
          <x:t xml:space="preserve">:</x:t>
        </x:is>
      </x:c>
      <x:c r="F43" s="11" t="n">
        <x:v>25</x:v>
      </x:c>
      <x:c r="G43" s="2" t="n"/>
      <x:c r="R43" s="2" t="n"/>
      <x:c r="S43" s="6" t="inlineStr">
        <x:is>
          <x:t xml:space="preserve">Impuestos</x:t>
        </x:is>
      </x:c>
      <x:c r="T43" s="6" t="n"/>
      <x:c r="U43" s="6" t="n"/>
      <x:c r="V43" s="6" t="n"/>
      <x:c r="W43" s="7" t="inlineStr">
        <x:is>
          <x:t xml:space="preserve">:</x:t>
        </x:is>
      </x:c>
      <x:c r="X43" s="12">
        <x:f>$AB$7</x:f>
        <x:v>0</x:v>
      </x:c>
    </x:row>
    <x:row r="44" ht="18" customHeight="1">
      <x:c r="A44" s="6" t="inlineStr">
        <x:is>
          <x:t xml:space="preserve">Total gastos operativos</x:t>
        </x:is>
      </x:c>
      <x:c r="B44" s="6" t="n"/>
      <x:c r="C44" s="6" t="n"/>
      <x:c r="D44" s="6" t="n"/>
      <x:c r="E44" s="7" t="inlineStr">
        <x:is>
          <x:t xml:space="preserve">:</x:t>
        </x:is>
      </x:c>
      <x:c r="F44" s="12">
        <x:f>SUM(F37:F40,F42:F43)</x:f>
        <x:v>285.5</x:v>
      </x:c>
      <x:c r="G44" s="2" t="n"/>
      <x:c r="R44" s="2" t="n"/>
      <x:c r="S44" s="6" t="inlineStr">
        <x:is>
          <x:t xml:space="preserve">Otros</x:t>
        </x:is>
      </x:c>
      <x:c r="T44" s="6" t="n"/>
      <x:c r="U44" s="6" t="n"/>
      <x:c r="V44" s="6" t="n"/>
      <x:c r="W44" s="7" t="inlineStr">
        <x:is>
          <x:t xml:space="preserve">:</x:t>
        </x:is>
      </x:c>
      <x:c r="X44" s="12">
        <x:f>$AB$8</x:f>
        <x:v>90</x:v>
      </x:c>
    </x:row>
    <x:row r="45" ht="18" customHeight="1">
      <x:c r="A45" s="6" t="inlineStr">
        <x:is>
          <x:t xml:space="preserve">NOI mensual (sin deuda)</x:t>
        </x:is>
      </x:c>
      <x:c r="B45" s="6" t="n"/>
      <x:c r="C45" s="6" t="n"/>
      <x:c r="D45" s="6" t="n"/>
      <x:c r="E45" s="7" t="inlineStr">
        <x:is>
          <x:t xml:space="preserve">:</x:t>
        </x:is>
      </x:c>
      <x:c r="F45" s="12">
        <x:f>F34-F44</x:f>
        <x:v>807</x:v>
      </x:c>
      <x:c r="G45" s="2" t="n"/>
      <x:c r="R45" s="2" t="n"/>
    </x:row>
    <x:row r="46" ht="18" customHeight="1">
      <x:c r="A46" s="6" t="inlineStr">
        <x:is>
          <x:t xml:space="preserve">Flujo mensual (con deuda)</x:t>
        </x:is>
      </x:c>
      <x:c r="B46" s="6" t="n"/>
      <x:c r="C46" s="6" t="n"/>
      <x:c r="D46" s="6" t="n"/>
      <x:c r="E46" s="7" t="inlineStr">
        <x:is>
          <x:t xml:space="preserve">:</x:t>
        </x:is>
      </x:c>
      <x:c r="F46" s="12">
        <x:f>F45-F27</x:f>
        <x:v>224.1735243294188</x:v>
      </x:c>
      <x:c r="G46" s="2" t="n"/>
      <x:c r="R46" s="2" t="n"/>
      <x:c r="S46" s="4" t="inlineStr">
        <x:is>
          <x:t xml:space="preserve">Indicador visual (Cash‑on‑cash, escala 0–25%)</x:t>
        </x:is>
      </x:c>
      <x:c r="T46" s="4" t="n"/>
      <x:c r="U46" s="4" t="n"/>
      <x:c r="V46" s="4" t="n"/>
      <x:c r="W46" s="4" t="n"/>
      <x:c r="X46" s="4" t="n"/>
      <x:c r="Y46" s="4" t="n"/>
      <x:c r="Z46" s="4" t="n"/>
    </x:row>
    <x:row r="47" ht="18" customHeight="1">
      <x:c r="G47" s="2" t="n"/>
      <x:c r="R47" s="2" t="n"/>
      <x:c r="S47" s="6" t="inlineStr">
        <x:is>
          <x:t xml:space="preserve">Barra</x:t>
        </x:is>
      </x:c>
      <x:c r="T47" s="6" t="n"/>
      <x:c r="U47" s="6" t="n"/>
      <x:c r="V47" s="6" t="n"/>
      <x:c r="W47" s="23" t="inlineStr">
        <x:is>
          <x:t xml:space="preserve">:</x:t>
        </x:is>
      </x:c>
      <x:c r="X47" s="14">
        <x:f>MAX(MIN(S35,0.25),0)</x:f>
        <x:v>0.03064747698038195</x:v>
      </x:c>
    </x:row>
    <x:row r="48" ht="18" customHeight="1">
      <x:c r="G48" s="2" t="n"/>
      <x:c r="R48" s="2" t="n"/>
    </x:row>
    <x:row r="49" ht="18" customHeight="1">
      <x:c r="A49" s="24" t="inlineStr">
        <x:is>
          <x:t xml:space="preserve">Notas: edita solo las celdas beige; el resto se calcula automáticamente.</x:t>
        </x:is>
      </x:c>
      <x:c r="B49" s="24" t="n"/>
      <x:c r="C49" s="24" t="n"/>
      <x:c r="D49" s="24" t="n"/>
      <x:c r="E49" s="24" t="n"/>
      <x:c r="F49" s="24" t="n"/>
      <x:c r="G49" s="25" t="n"/>
      <x:c r="H49" s="24" t="n"/>
      <x:c r="I49" s="24" t="n"/>
      <x:c r="J49" s="24" t="n"/>
      <x:c r="K49" s="24" t="n"/>
      <x:c r="L49" s="24" t="n"/>
      <x:c r="M49" s="24" t="n"/>
      <x:c r="N49" s="24" t="n"/>
      <x:c r="O49" s="24" t="n"/>
      <x:c r="P49" s="24" t="n"/>
      <x:c r="Q49" s="24" t="n"/>
      <x:c r="R49" s="25" t="n"/>
      <x:c r="S49" s="24" t="n"/>
      <x:c r="T49" s="24" t="n"/>
      <x:c r="U49" s="24" t="n"/>
      <x:c r="V49" s="24" t="n"/>
      <x:c r="W49" s="24" t="n"/>
      <x:c r="X49" s="24" t="n"/>
      <x:c r="Y49" s="24" t="n"/>
      <x:c r="Z49" s="24" t="n"/>
    </x:row>
    <x:row r="50" ht="18" customHeight="1">
      <x:c r="G50" s="2" t="n"/>
      <x:c r="R50" s="2" t="n"/>
    </x:row>
    <x:row r="51" ht="18" customHeight="1">
      <x:c r="G51" s="2" t="n"/>
      <x:c r="R51" s="2" t="n"/>
    </x:row>
    <x:row r="52" ht="18" customHeight="1">
      <x:c r="G52" s="2" t="n"/>
      <x:c r="R52" s="2" t="n"/>
    </x:row>
    <x:row r="53" ht="18" customHeight="1">
      <x:c r="G53" s="2" t="n"/>
      <x:c r="R53" s="2" t="n"/>
    </x:row>
    <x:row r="54" ht="18" customHeight="1">
      <x:c r="G54" s="2" t="n"/>
      <x:c r="R54" s="2" t="n"/>
    </x:row>
    <x:row r="55" ht="18" customHeight="1">
      <x:c r="G55" s="2" t="n"/>
      <x:c r="R55" s="2" t="n"/>
    </x:row>
    <x:row r="56" ht="18" customHeight="1">
      <x:c r="G56" s="2" t="n"/>
      <x:c r="R56" s="2" t="n"/>
    </x:row>
    <x:row r="57" ht="18" customHeight="1">
      <x:c r="G57" s="2" t="n"/>
      <x:c r="R57" s="2" t="n"/>
    </x:row>
    <x:row r="58" ht="18" customHeight="1">
      <x:c r="G58" s="2" t="n"/>
      <x:c r="R58" s="2" t="n"/>
    </x:row>
    <x:row r="59" ht="18" customHeight="1">
      <x:c r="G59" s="2" t="n"/>
      <x:c r="R59" s="2" t="n"/>
    </x:row>
    <x:row r="60" ht="18" customHeight="1"/>
    <x:row r="61" ht="18" customHeight="1"/>
    <x:row r="62" ht="18" customHeight="1"/>
    <x:row r="63" ht="18" customHeight="1"/>
    <x:row r="64" ht="18" customHeight="1"/>
    <x:row r="65" ht="18" customHeight="1"/>
    <x:row r="66" ht="18" customHeight="1"/>
    <x:row r="67" ht="18" customHeight="1"/>
    <x:row r="68" ht="18" customHeight="1"/>
    <x:row r="69" ht="18" customHeight="1"/>
  </x:sheetData>
  <x:mergeCells>
    <x:mergeCell ref="A5:D5"/>
    <x:mergeCell ref="J21:P21"/>
    <x:mergeCell ref="A3:F3"/>
    <x:mergeCell ref="A13:D13"/>
    <x:mergeCell ref="A49:Z49"/>
    <x:mergeCell ref="A44:D44"/>
    <x:mergeCell ref="S44:V44"/>
    <x:mergeCell ref="S3:Z3"/>
    <x:mergeCell ref="A31:D31"/>
    <x:mergeCell ref="J23:P23"/>
    <x:mergeCell ref="S17:Z17"/>
    <x:mergeCell ref="A15:D15"/>
    <x:mergeCell ref="A24:D24"/>
    <x:mergeCell ref="S21:V21"/>
    <x:mergeCell ref="A7:D7"/>
    <x:mergeCell ref="A41:D41"/>
    <x:mergeCell ref="A16:D16"/>
    <x:mergeCell ref="S7:V7"/>
    <x:mergeCell ref="A27:D27"/>
    <x:mergeCell ref="J27:P27"/>
    <x:mergeCell ref="S30:Z32"/>
    <x:mergeCell ref="J11:P11"/>
    <x:mergeCell ref="J20:P20"/>
    <x:mergeCell ref="A33:D33"/>
    <x:mergeCell ref="S19:V19"/>
    <x:mergeCell ref="A42:D42"/>
    <x:mergeCell ref="A17:D17"/>
    <x:mergeCell ref="A22:D22"/>
    <x:mergeCell ref="J22:P22"/>
    <x:mergeCell ref="J3:P3"/>
    <x:mergeCell ref="J12:P12"/>
    <x:mergeCell ref="A19:D19"/>
    <x:mergeCell ref="S5:V5"/>
    <x:mergeCell ref="S20:V20"/>
    <x:mergeCell ref="A28:D28"/>
    <x:mergeCell ref="A9:D9"/>
    <x:mergeCell ref="S4:V4"/>
    <x:mergeCell ref="S47:V47"/>
    <x:mergeCell ref="S12:V12"/>
    <x:mergeCell ref="S34:Z34"/>
    <x:mergeCell ref="J15:P15"/>
    <x:mergeCell ref="A30:F30"/>
    <x:mergeCell ref="J24:P24"/>
    <x:mergeCell ref="A46:D46"/>
    <x:mergeCell ref="A26:D26"/>
    <x:mergeCell ref="J26:P26"/>
    <x:mergeCell ref="S40:V40"/>
    <x:mergeCell ref="S29:Z29"/>
    <x:mergeCell ref="J7:P7"/>
    <x:mergeCell ref="J16:P16"/>
    <x:mergeCell ref="J25:P25"/>
    <x:mergeCell ref="A8:D8"/>
    <x:mergeCell ref="S46:Z46"/>
    <x:mergeCell ref="A10:D10"/>
    <x:mergeCell ref="A34:D34"/>
    <x:mergeCell ref="A39:D39"/>
    <x:mergeCell ref="J5:P5"/>
    <x:mergeCell ref="H1:Q1"/>
    <x:mergeCell ref="J14:P14"/>
    <x:mergeCell ref="J28:P28"/>
    <x:mergeCell ref="A45:D45"/>
    <x:mergeCell ref="S42:V42"/>
    <x:mergeCell ref="J13:P13"/>
    <x:mergeCell ref="S10:Z10"/>
    <x:mergeCell ref="S24:Z24"/>
    <x:mergeCell ref="J6:P6"/>
    <x:mergeCell ref="S14:V14"/>
    <x:mergeCell ref="A37:D37"/>
    <x:mergeCell ref="A36:F36"/>
    <x:mergeCell ref="S13:V13"/>
    <x:mergeCell ref="A1:F1"/>
    <x:mergeCell ref="S6:V6"/>
    <x:mergeCell ref="A32:D32"/>
    <x:mergeCell ref="A14:D14"/>
    <x:mergeCell ref="S15:V15"/>
    <x:mergeCell ref="S35:Z37"/>
    <x:mergeCell ref="A23:D23"/>
    <x:mergeCell ref="A4:D4"/>
    <x:mergeCell ref="A38:D38"/>
    <x:mergeCell ref="S25:Z27"/>
    <x:mergeCell ref="A43:D43"/>
    <x:mergeCell ref="A12:F12"/>
    <x:mergeCell ref="A21:F21"/>
    <x:mergeCell ref="J18:P18"/>
    <x:mergeCell ref="A40:D40"/>
    <x:mergeCell ref="S41:V41"/>
    <x:mergeCell ref="S39:Z39"/>
    <x:mergeCell ref="J8:P8"/>
    <x:mergeCell ref="J17:P17"/>
    <x:mergeCell ref="S43:V43"/>
    <x:mergeCell ref="J10:P10"/>
    <x:mergeCell ref="J19:P19"/>
    <x:mergeCell ref="S18:V18"/>
    <x:mergeCell ref="A6:D6"/>
    <x:mergeCell ref="S8:V8"/>
    <x:mergeCell ref="J9:P9"/>
    <x:mergeCell ref="A25:D25"/>
    <x:mergeCell ref="S11:V11"/>
    <x:mergeCell ref="A18:D18"/>
    <x:mergeCell ref="J4:P4"/>
    <x:mergeCell ref="S1:Z1"/>
  </x:mergeCells>
  <x:conditionalFormatting sqref="S30:S30">
    <x:cfRule type="cellIs" dxfId="0" priority="1" operator="lessThan">
      <x:formula>0</x:formula>
    </x:cfRule>
  </x:conditionalFormatting>
  <x:conditionalFormatting sqref="S35:S35">
    <x:cfRule type="cellIs" dxfId="0" priority="2" operator="lessThan">
      <x:formula>0</x:formula>
    </x:cfRule>
  </x:conditionalFormatting>
  <x:conditionalFormatting sqref="X47:X47">
    <x:cfRule type="dataBar" priority="3">
      <x:dataBar>
        <x:cfvo type="num" val="0"/>
        <x:cfvo type="num" val="0.25"/>
        <x:color rgb="002E7D32"/>
      </x:dataBar>
    </x:cfRule>
  </x:conditionalFormatting>
  <x:pageMargins left="0.7" right="0.7" top="0.75" bottom="0.75" header="0.3" footer="0.3"/>
</x:worksheet>
</file>