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C:\Users\sergi\Documents\SEO\SEO\AA_Webs\Plantillama\excel\IVA\"/>
    </mc:Choice>
  </mc:AlternateContent>
  <xr:revisionPtr revIDLastSave="0" documentId="13_ncr:1_{03DED731-B243-4380-8B91-4BCAD48FBC38}" xr6:coauthVersionLast="47" xr6:coauthVersionMax="47" xr10:uidLastSave="{00000000-0000-0000-0000-000000000000}"/>
  <bookViews>
    <workbookView xWindow="-120" yWindow="-120" windowWidth="29040" windowHeight="15720" xr2:uid="{00000000-000D-0000-FFFF-FFFF00000000}"/>
  </bookViews>
  <sheets>
    <sheet name="IVA Trimestral" sheetId="1" r:id="rId1"/>
  </sheets>
  <definedNames>
    <definedName name="_xlnm.Print_Area" localSheetId="0">'IVA Trimestral'!$A$1:$K$43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8" i="1" l="1"/>
  <c r="B38" i="1"/>
  <c r="H30" i="1"/>
  <c r="F30" i="1"/>
  <c r="D30" i="1"/>
  <c r="C30" i="1"/>
  <c r="B30" i="1"/>
  <c r="J30" i="1" s="1"/>
  <c r="I29" i="1"/>
  <c r="H29" i="1"/>
  <c r="J29" i="1" s="1"/>
  <c r="G29" i="1"/>
  <c r="F29" i="1"/>
  <c r="D29" i="1"/>
  <c r="B29" i="1"/>
  <c r="I28" i="1"/>
  <c r="H28" i="1"/>
  <c r="F28" i="1"/>
  <c r="F31" i="1" s="1"/>
  <c r="D28" i="1"/>
  <c r="D31" i="1" s="1"/>
  <c r="C28" i="1"/>
  <c r="K28" i="1" s="1"/>
  <c r="B28" i="1"/>
  <c r="J28" i="1" s="1"/>
  <c r="J27" i="1"/>
  <c r="J31" i="1" s="1"/>
  <c r="I27" i="1"/>
  <c r="G27" i="1"/>
  <c r="E27" i="1"/>
  <c r="K27" i="1" s="1"/>
  <c r="C27" i="1"/>
  <c r="J26" i="1"/>
  <c r="I26" i="1"/>
  <c r="G26" i="1"/>
  <c r="E26" i="1"/>
  <c r="C26" i="1"/>
  <c r="K26" i="1" s="1"/>
  <c r="J25" i="1"/>
  <c r="I25" i="1"/>
  <c r="G25" i="1"/>
  <c r="E25" i="1"/>
  <c r="C25" i="1"/>
  <c r="K25" i="1" s="1"/>
  <c r="J24" i="1"/>
  <c r="I24" i="1"/>
  <c r="G24" i="1"/>
  <c r="E24" i="1"/>
  <c r="C24" i="1"/>
  <c r="K24" i="1" s="1"/>
  <c r="K23" i="1"/>
  <c r="J23" i="1"/>
  <c r="I23" i="1"/>
  <c r="G23" i="1"/>
  <c r="E23" i="1"/>
  <c r="C23" i="1"/>
  <c r="H20" i="1"/>
  <c r="F20" i="1"/>
  <c r="D20" i="1"/>
  <c r="C20" i="1"/>
  <c r="B20" i="1"/>
  <c r="J19" i="1"/>
  <c r="J20" i="1" s="1"/>
  <c r="I19" i="1"/>
  <c r="I20" i="1" s="1"/>
  <c r="G19" i="1"/>
  <c r="G30" i="1" s="1"/>
  <c r="E19" i="1"/>
  <c r="K19" i="1" s="1"/>
  <c r="C19" i="1"/>
  <c r="J18" i="1"/>
  <c r="I18" i="1"/>
  <c r="G18" i="1"/>
  <c r="E18" i="1"/>
  <c r="E29" i="1" s="1"/>
  <c r="C18" i="1"/>
  <c r="C29" i="1" s="1"/>
  <c r="K29" i="1" s="1"/>
  <c r="J17" i="1"/>
  <c r="I17" i="1"/>
  <c r="G17" i="1"/>
  <c r="G28" i="1" s="1"/>
  <c r="E17" i="1"/>
  <c r="E28" i="1" s="1"/>
  <c r="C17" i="1"/>
  <c r="K17" i="1" s="1"/>
  <c r="H14" i="1"/>
  <c r="F14" i="1"/>
  <c r="E14" i="1"/>
  <c r="D14" i="1"/>
  <c r="B14" i="1"/>
  <c r="J13" i="1"/>
  <c r="J12" i="1"/>
  <c r="I12" i="1"/>
  <c r="G12" i="1"/>
  <c r="E12" i="1"/>
  <c r="C12" i="1"/>
  <c r="K12" i="1" s="1"/>
  <c r="J11" i="1"/>
  <c r="I11" i="1"/>
  <c r="G11" i="1"/>
  <c r="E11" i="1"/>
  <c r="C11" i="1"/>
  <c r="K11" i="1" s="1"/>
  <c r="J10" i="1"/>
  <c r="J14" i="1" s="1"/>
  <c r="I10" i="1"/>
  <c r="I14" i="1" s="1"/>
  <c r="G10" i="1"/>
  <c r="K10" i="1" s="1"/>
  <c r="E10" i="1"/>
  <c r="C10" i="1"/>
  <c r="C14" i="1" s="1"/>
  <c r="B35" i="1" s="1"/>
  <c r="G31" i="1" l="1"/>
  <c r="D36" i="1" s="1"/>
  <c r="K14" i="1"/>
  <c r="E35" i="1"/>
  <c r="H31" i="1"/>
  <c r="E20" i="1"/>
  <c r="C35" i="1" s="1"/>
  <c r="E30" i="1"/>
  <c r="E31" i="1" s="1"/>
  <c r="C36" i="1" s="1"/>
  <c r="G20" i="1"/>
  <c r="B31" i="1"/>
  <c r="G14" i="1"/>
  <c r="D35" i="1" s="1"/>
  <c r="D37" i="1" s="1"/>
  <c r="I30" i="1"/>
  <c r="I31" i="1" s="1"/>
  <c r="E36" i="1" s="1"/>
  <c r="C31" i="1"/>
  <c r="B36" i="1" s="1"/>
  <c r="K18" i="1"/>
  <c r="K20" i="1" s="1"/>
  <c r="C37" i="1" l="1"/>
  <c r="F35" i="1"/>
  <c r="K30" i="1"/>
  <c r="K31" i="1" s="1"/>
  <c r="F36" i="1"/>
  <c r="E37" i="1"/>
  <c r="B37" i="1"/>
  <c r="F37" i="1" l="1"/>
  <c r="F39" i="1" s="1"/>
  <c r="B39" i="1"/>
  <c r="B41" i="1" l="1"/>
  <c r="B40" i="1"/>
  <c r="C38" i="1"/>
  <c r="C39" i="1" s="1"/>
  <c r="F41" i="1"/>
  <c r="F40" i="1"/>
  <c r="C41" i="1" l="1"/>
  <c r="D38" i="1"/>
  <c r="D39" i="1" s="1"/>
  <c r="C40" i="1"/>
  <c r="D41" i="1" l="1"/>
  <c r="D40" i="1"/>
  <c r="E38" i="1"/>
  <c r="E39" i="1" s="1"/>
  <c r="E41" i="1" l="1"/>
  <c r="E40" i="1"/>
</calcChain>
</file>

<file path=xl/sharedStrings.xml><?xml version="1.0" encoding="utf-8"?>
<sst xmlns="http://schemas.openxmlformats.org/spreadsheetml/2006/main" count="62" uniqueCount="48">
  <si>
    <t>Rellena solo las celdas en color beige. El resto se calcula automáticamente.</t>
  </si>
  <si>
    <t>Año</t>
  </si>
  <si>
    <t>Tipos de IVA usados</t>
  </si>
  <si>
    <t>Actividad (ejemplo)</t>
  </si>
  <si>
    <t>Servicios creativos y consultoría</t>
  </si>
  <si>
    <t>General</t>
  </si>
  <si>
    <t>Saldo a compensar al inicio del año (€)</t>
  </si>
  <si>
    <t>Reducido</t>
  </si>
  <si>
    <t>Superreducido</t>
  </si>
  <si>
    <t>Concepto</t>
  </si>
  <si>
    <t>1T</t>
  </si>
  <si>
    <t>2T</t>
  </si>
  <si>
    <t>3T</t>
  </si>
  <si>
    <t>4T</t>
  </si>
  <si>
    <t>Total año</t>
  </si>
  <si>
    <t>Base</t>
  </si>
  <si>
    <t>Cuota</t>
  </si>
  <si>
    <t>A. Ventas y servicios (IVA repercutido)</t>
  </si>
  <si>
    <t>Ventas/servicios — tipo general (21%)</t>
  </si>
  <si>
    <t>Ventas/servicios — tipo reducido (10%)</t>
  </si>
  <si>
    <t>Ventas/servicios — tipo superreducido (4%)</t>
  </si>
  <si>
    <t>Operaciones sin IVA (exentas/no sujetas)</t>
  </si>
  <si>
    <t>Subtotal ventas</t>
  </si>
  <si>
    <t>B. Operaciones UE con autorrepercusión (IVA devengado y deducible)</t>
  </si>
  <si>
    <t>Adquisiciones intracomunitarias (21%)</t>
  </si>
  <si>
    <t>Adquisiciones intracomunitarias (10%)</t>
  </si>
  <si>
    <t>Adquisiciones intracomunitarias (4%)</t>
  </si>
  <si>
    <t>Subtotal UE (autorrepercusión)</t>
  </si>
  <si>
    <t>C. Compras y gastos deducibles (IVA soportado)</t>
  </si>
  <si>
    <t>Compras y gastos — tipo general (21%)</t>
  </si>
  <si>
    <t>Compras y gastos — tipo reducido (10%)</t>
  </si>
  <si>
    <t>Compras y gastos — tipo superreducido (4%)</t>
  </si>
  <si>
    <t>Bienes de inversión (21%)</t>
  </si>
  <si>
    <t>Importaciones con DUA (21%)</t>
  </si>
  <si>
    <t>IVA deducible por UE (21%) — se toma de B</t>
  </si>
  <si>
    <t>IVA deducible por UE (10%) — se toma de B</t>
  </si>
  <si>
    <t>IVA deducible por UE (4%) — se toma de B</t>
  </si>
  <si>
    <t>Subtotal deducible</t>
  </si>
  <si>
    <t>D. Resumen y resultado por trimestre (con arrastre automático)</t>
  </si>
  <si>
    <t>IVA devengado (cuotas)</t>
  </si>
  <si>
    <t>IVA deducible (cuotas)</t>
  </si>
  <si>
    <t>Diferencia (devengado - deducible)</t>
  </si>
  <si>
    <t>Saldo a compensar aplicado (arrastre)</t>
  </si>
  <si>
    <t>Resultado del trimestre (tras compensación)</t>
  </si>
  <si>
    <t>Estado</t>
  </si>
  <si>
    <t>Saldo a arrastrar al siguiente trimestre</t>
  </si>
  <si>
    <t>Nota: El resultado anual es informativo (equivalente a un neto anual), no sustituye a los pagos reales ya ingresados trimestre a trimestre.</t>
  </si>
  <si>
    <t>Control de IVA trimestral (autónomos)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</si>
</sst>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quot; €&quot;"/>
  </numFmts>
  <fonts count="8" x14ac:knownFonts="1">
    <font>
      <sz val="11"/>
      <color theme="1"/>
      <name val="Calibri"/>
      <family val="2"/>
      <scheme val="minor"/>
    </font>
    <font>
      <b/>
      <sz val="16"/>
      <color rgb="FFFFFFFF"/>
      <name val="Calibri"/>
    </font>
    <font>
      <i/>
      <sz val="10"/>
      <color rgb="FF666666"/>
      <name val="Calibri"/>
    </font>
    <font>
      <b/>
      <sz val="11"/>
      <name val="Calibri"/>
    </font>
    <font>
      <b/>
      <sz val="11"/>
      <color rgb="FFFFFFFF"/>
      <name val="Calibri"/>
    </font>
    <font>
      <b/>
      <sz val="11"/>
      <color theme="1"/>
      <name val="Calibri"/>
    </font>
    <font>
      <i/>
      <sz val="8"/>
      <color rgb="FF666666"/>
      <name val="Calibri"/>
      <family val="2"/>
    </font>
    <font>
      <sz val="8"/>
      <color theme="1"/>
      <name val="Calibri"/>
      <family val="2"/>
      <scheme val="minor"/>
    </font>
  </fonts>
  <fills count="6">
    <fill>
      <patternFill patternType="none"/>
    </fill>
    <fill>
      <patternFill patternType="gray125"/>
    </fill>
    <fill>
      <patternFill patternType="solid">
        <fgColor rgb="FF121528"/>
      </patternFill>
    </fill>
    <fill>
      <patternFill patternType="solid">
        <fgColor rgb="FFEEECE1"/>
      </patternFill>
    </fill>
    <fill>
      <patternFill patternType="solid">
        <fgColor rgb="FFF2F2F2"/>
      </patternFill>
    </fill>
    <fill>
      <patternFill patternType="solid">
        <fgColor rgb="FFD9D9D9"/>
      </patternFill>
    </fill>
  </fills>
  <borders count="2">
    <border>
      <left/>
      <right/>
      <top/>
      <bottom/>
      <diagonal/>
    </border>
    <border>
      <left style="thin">
        <color rgb="FF777777"/>
      </left>
      <right style="thin">
        <color rgb="FF777777"/>
      </right>
      <top style="thin">
        <color rgb="FF777777"/>
      </top>
      <bottom style="thin">
        <color rgb="FF777777"/>
      </bottom>
      <diagonal/>
    </border>
  </borders>
  <cellStyleXfs count="1">
    <xf numFmtId="0" fontId="0" fillId="0" borderId="0"/>
  </cellStyleXfs>
  <cellXfs count="24">
    <xf numFmtId="0" fontId="0" fillId="0" borderId="0" xfId="0"/>
    <xf numFmtId="0" fontId="3" fillId="0" borderId="0" xfId="0" applyFont="1" applyAlignment="1">
      <alignment horizontal="left" vertical="center" wrapText="1"/>
    </xf>
    <xf numFmtId="1" fontId="0" fillId="3" borderId="1" xfId="0" applyNumberFormat="1" applyFill="1" applyBorder="1" applyAlignment="1">
      <alignment horizontal="left" vertical="center" wrapText="1"/>
    </xf>
    <xf numFmtId="0" fontId="0" fillId="3" borderId="1" xfId="0" applyFill="1" applyBorder="1" applyAlignment="1">
      <alignment horizontal="left" vertical="center" wrapText="1"/>
    </xf>
    <xf numFmtId="0" fontId="3" fillId="4" borderId="1" xfId="0" applyFont="1" applyFill="1" applyBorder="1" applyAlignment="1">
      <alignment horizontal="left" vertical="center" wrapText="1"/>
    </xf>
    <xf numFmtId="9" fontId="0" fillId="4" borderId="1" xfId="0" applyNumberFormat="1" applyFill="1" applyBorder="1" applyAlignment="1">
      <alignment horizontal="center" vertical="center" wrapText="1"/>
    </xf>
    <xf numFmtId="164" fontId="0" fillId="3" borderId="1" xfId="0" applyNumberFormat="1" applyFill="1" applyBorder="1" applyAlignment="1">
      <alignment horizontal="left" vertical="center" wrapText="1"/>
    </xf>
    <xf numFmtId="0" fontId="4" fillId="2" borderId="1" xfId="0" applyFont="1" applyFill="1" applyBorder="1" applyAlignment="1">
      <alignment horizontal="center" vertical="center" wrapText="1"/>
    </xf>
    <xf numFmtId="0" fontId="0" fillId="0" borderId="1" xfId="0" applyBorder="1" applyAlignment="1">
      <alignment horizontal="left" vertical="center" wrapText="1"/>
    </xf>
    <xf numFmtId="164" fontId="0" fillId="3" borderId="1" xfId="0" applyNumberFormat="1" applyFill="1" applyBorder="1" applyAlignment="1">
      <alignment horizontal="right" vertical="center" wrapText="1"/>
    </xf>
    <xf numFmtId="164" fontId="0" fillId="0" borderId="1" xfId="0" applyNumberFormat="1" applyBorder="1" applyAlignment="1">
      <alignment horizontal="right" vertical="center" wrapText="1"/>
    </xf>
    <xf numFmtId="0" fontId="3" fillId="5" borderId="1" xfId="0" applyFont="1" applyFill="1" applyBorder="1" applyAlignment="1">
      <alignment horizontal="left" vertical="center" wrapText="1"/>
    </xf>
    <xf numFmtId="164" fontId="5" fillId="5" borderId="1" xfId="0" applyNumberFormat="1" applyFont="1" applyFill="1" applyBorder="1" applyAlignment="1">
      <alignment horizontal="right" vertical="center" wrapText="1"/>
    </xf>
    <xf numFmtId="0" fontId="3" fillId="0" borderId="1" xfId="0" applyFont="1" applyBorder="1" applyAlignment="1">
      <alignment horizontal="left" vertical="center" wrapText="1"/>
    </xf>
    <xf numFmtId="0" fontId="0" fillId="0" borderId="1" xfId="0" applyBorder="1" applyAlignment="1">
      <alignment horizontal="center" vertical="center" wrapText="1"/>
    </xf>
    <xf numFmtId="0" fontId="4" fillId="2" borderId="1" xfId="0" applyFont="1" applyFill="1" applyBorder="1" applyAlignment="1">
      <alignment horizontal="left" vertical="center" wrapText="1"/>
    </xf>
    <xf numFmtId="0" fontId="0" fillId="0" borderId="1" xfId="0" applyBorder="1"/>
    <xf numFmtId="0" fontId="4" fillId="2" borderId="1" xfId="0" applyFont="1" applyFill="1" applyBorder="1" applyAlignment="1">
      <alignment horizontal="center" vertical="center" wrapText="1"/>
    </xf>
    <xf numFmtId="0" fontId="2" fillId="0" borderId="0" xfId="0" applyFont="1" applyAlignment="1">
      <alignment horizontal="left" vertical="center" wrapText="1"/>
    </xf>
    <xf numFmtId="0" fontId="0" fillId="0" borderId="0" xfId="0"/>
    <xf numFmtId="0" fontId="0" fillId="2" borderId="1" xfId="0" applyFill="1" applyBorder="1"/>
    <xf numFmtId="0" fontId="1" fillId="2" borderId="0" xfId="0" applyFont="1" applyFill="1" applyAlignment="1">
      <alignment horizontal="center" vertical="center" wrapText="1"/>
    </xf>
    <xf numFmtId="0" fontId="6" fillId="0" borderId="0" xfId="0" applyFont="1" applyAlignment="1">
      <alignment horizontal="left" vertical="center"/>
    </xf>
    <xf numFmtId="0" fontId="7" fillId="0" borderId="0" xfId="0" applyFont="1"/>
  </cellXfs>
  <cellStyles count="1">
    <cellStyle name="Normal" xfId="0" builtinId="0"/>
  </cellStyles>
  <dxfs count="2">
    <dxf>
      <fill>
        <patternFill patternType="solid">
          <fgColor rgb="FFC6E0B4"/>
        </patternFill>
      </fill>
    </dxf>
    <dxf>
      <fill>
        <patternFill patternType="solid">
          <fgColor rgb="FFF8CBAD"/>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43"/>
  <sheetViews>
    <sheetView tabSelected="1" zoomScale="75" zoomScaleNormal="75" workbookViewId="0">
      <pane xSplit="1" ySplit="8" topLeftCell="B9" activePane="bottomRight" state="frozen"/>
      <selection pane="topRight"/>
      <selection pane="bottomLeft"/>
      <selection pane="bottomRight" activeCell="Y33" sqref="Y33"/>
    </sheetView>
  </sheetViews>
  <sheetFormatPr baseColWidth="10" defaultColWidth="9.140625" defaultRowHeight="15" x14ac:dyDescent="0.25"/>
  <cols>
    <col min="1" max="1" width="44" customWidth="1"/>
    <col min="2" max="9" width="14" customWidth="1"/>
    <col min="10" max="11" width="16" customWidth="1"/>
  </cols>
  <sheetData>
    <row r="1" spans="1:11" ht="27.95" customHeight="1" x14ac:dyDescent="0.25">
      <c r="A1" s="21" t="s">
        <v>47</v>
      </c>
      <c r="B1" s="19"/>
      <c r="C1" s="19"/>
      <c r="D1" s="19"/>
      <c r="E1" s="19"/>
      <c r="F1" s="19"/>
      <c r="G1" s="19"/>
      <c r="H1" s="19"/>
      <c r="I1" s="19"/>
      <c r="J1" s="19"/>
      <c r="K1" s="19"/>
    </row>
    <row r="2" spans="1:11" ht="12.75" customHeight="1" x14ac:dyDescent="0.25">
      <c r="A2" s="22" t="s">
        <v>0</v>
      </c>
      <c r="B2" s="23"/>
      <c r="C2" s="23"/>
      <c r="D2" s="23"/>
      <c r="E2" s="23"/>
      <c r="F2" s="23"/>
      <c r="G2" s="23"/>
      <c r="H2" s="23"/>
      <c r="I2" s="23"/>
      <c r="J2" s="23"/>
      <c r="K2" s="23"/>
    </row>
    <row r="3" spans="1:11" ht="30" x14ac:dyDescent="0.25">
      <c r="A3" s="1" t="s">
        <v>1</v>
      </c>
      <c r="B3" s="2">
        <v>2026</v>
      </c>
      <c r="H3" s="1" t="s">
        <v>2</v>
      </c>
    </row>
    <row r="4" spans="1:11" ht="45" x14ac:dyDescent="0.25">
      <c r="A4" s="1" t="s">
        <v>3</v>
      </c>
      <c r="B4" s="3" t="s">
        <v>4</v>
      </c>
      <c r="H4" s="4" t="s">
        <v>5</v>
      </c>
      <c r="I4" s="5">
        <v>0.21</v>
      </c>
    </row>
    <row r="5" spans="1:11" x14ac:dyDescent="0.25">
      <c r="A5" s="1" t="s">
        <v>6</v>
      </c>
      <c r="B5" s="6">
        <v>250</v>
      </c>
      <c r="H5" s="4" t="s">
        <v>7</v>
      </c>
      <c r="I5" s="5">
        <v>0.1</v>
      </c>
    </row>
    <row r="6" spans="1:11" ht="9" customHeight="1" x14ac:dyDescent="0.25">
      <c r="H6" s="4" t="s">
        <v>8</v>
      </c>
      <c r="I6" s="5">
        <v>0.04</v>
      </c>
    </row>
    <row r="7" spans="1:11" ht="16.5" customHeight="1" x14ac:dyDescent="0.25">
      <c r="A7" s="17" t="s">
        <v>9</v>
      </c>
      <c r="B7" s="17" t="s">
        <v>10</v>
      </c>
      <c r="C7" s="16"/>
      <c r="D7" s="17" t="s">
        <v>11</v>
      </c>
      <c r="E7" s="16"/>
      <c r="F7" s="17" t="s">
        <v>12</v>
      </c>
      <c r="G7" s="16"/>
      <c r="H7" s="17" t="s">
        <v>13</v>
      </c>
      <c r="I7" s="16"/>
      <c r="J7" s="17" t="s">
        <v>14</v>
      </c>
      <c r="K7" s="16"/>
    </row>
    <row r="8" spans="1:11" ht="18" customHeight="1" x14ac:dyDescent="0.25">
      <c r="A8" s="20"/>
      <c r="B8" s="7" t="s">
        <v>15</v>
      </c>
      <c r="C8" s="7" t="s">
        <v>16</v>
      </c>
      <c r="D8" s="7" t="s">
        <v>15</v>
      </c>
      <c r="E8" s="7" t="s">
        <v>16</v>
      </c>
      <c r="F8" s="7" t="s">
        <v>15</v>
      </c>
      <c r="G8" s="7" t="s">
        <v>16</v>
      </c>
      <c r="H8" s="7" t="s">
        <v>15</v>
      </c>
      <c r="I8" s="7" t="s">
        <v>16</v>
      </c>
      <c r="J8" s="7" t="s">
        <v>15</v>
      </c>
      <c r="K8" s="7" t="s">
        <v>16</v>
      </c>
    </row>
    <row r="9" spans="1:11" ht="20.100000000000001" customHeight="1" x14ac:dyDescent="0.25">
      <c r="A9" s="15" t="s">
        <v>17</v>
      </c>
      <c r="B9" s="16"/>
      <c r="C9" s="16"/>
      <c r="D9" s="16"/>
      <c r="E9" s="16"/>
      <c r="F9" s="16"/>
      <c r="G9" s="16"/>
      <c r="H9" s="16"/>
      <c r="I9" s="16"/>
      <c r="J9" s="16"/>
      <c r="K9" s="16"/>
    </row>
    <row r="10" spans="1:11" ht="18" customHeight="1" x14ac:dyDescent="0.25">
      <c r="A10" s="8" t="s">
        <v>18</v>
      </c>
      <c r="B10" s="9">
        <v>18400</v>
      </c>
      <c r="C10" s="10">
        <f>B10*$I$4</f>
        <v>3864</v>
      </c>
      <c r="D10" s="9">
        <v>22600</v>
      </c>
      <c r="E10" s="10">
        <f>D10*$I$4</f>
        <v>4746</v>
      </c>
      <c r="F10" s="9">
        <v>25300</v>
      </c>
      <c r="G10" s="10">
        <f>F10*$I$4</f>
        <v>5313</v>
      </c>
      <c r="H10" s="9">
        <v>19800</v>
      </c>
      <c r="I10" s="10">
        <f>H10*$I$4</f>
        <v>4158</v>
      </c>
      <c r="J10" s="10">
        <f t="shared" ref="J10:K12" si="0">SUM(B10,D10,F10,H10)</f>
        <v>86100</v>
      </c>
      <c r="K10" s="10">
        <f t="shared" si="0"/>
        <v>18081</v>
      </c>
    </row>
    <row r="11" spans="1:11" ht="18" customHeight="1" x14ac:dyDescent="0.25">
      <c r="A11" s="8" t="s">
        <v>19</v>
      </c>
      <c r="B11" s="9">
        <v>2100</v>
      </c>
      <c r="C11" s="10">
        <f>B11*$I$5</f>
        <v>210</v>
      </c>
      <c r="D11" s="9">
        <v>1500</v>
      </c>
      <c r="E11" s="10">
        <f>D11*$I$5</f>
        <v>150</v>
      </c>
      <c r="F11" s="9">
        <v>2300</v>
      </c>
      <c r="G11" s="10">
        <f>F11*$I$5</f>
        <v>230</v>
      </c>
      <c r="H11" s="9">
        <v>3100</v>
      </c>
      <c r="I11" s="10">
        <f>H11*$I$5</f>
        <v>310</v>
      </c>
      <c r="J11" s="10">
        <f t="shared" si="0"/>
        <v>9000</v>
      </c>
      <c r="K11" s="10">
        <f t="shared" si="0"/>
        <v>900</v>
      </c>
    </row>
    <row r="12" spans="1:11" ht="18" customHeight="1" x14ac:dyDescent="0.25">
      <c r="A12" s="8" t="s">
        <v>20</v>
      </c>
      <c r="B12" s="9">
        <v>0</v>
      </c>
      <c r="C12" s="10">
        <f>B12*$I$6</f>
        <v>0</v>
      </c>
      <c r="D12" s="9">
        <v>0</v>
      </c>
      <c r="E12" s="10">
        <f>D12*$I$6</f>
        <v>0</v>
      </c>
      <c r="F12" s="9">
        <v>0</v>
      </c>
      <c r="G12" s="10">
        <f>F12*$I$6</f>
        <v>0</v>
      </c>
      <c r="H12" s="9">
        <v>0</v>
      </c>
      <c r="I12" s="10">
        <f>H12*$I$6</f>
        <v>0</v>
      </c>
      <c r="J12" s="10">
        <f t="shared" si="0"/>
        <v>0</v>
      </c>
      <c r="K12" s="10">
        <f t="shared" si="0"/>
        <v>0</v>
      </c>
    </row>
    <row r="13" spans="1:11" ht="18" customHeight="1" x14ac:dyDescent="0.25">
      <c r="A13" s="8" t="s">
        <v>21</v>
      </c>
      <c r="B13" s="9">
        <v>1250</v>
      </c>
      <c r="C13" s="10">
        <v>0</v>
      </c>
      <c r="D13" s="9">
        <v>900</v>
      </c>
      <c r="E13" s="10">
        <v>0</v>
      </c>
      <c r="F13" s="9">
        <v>600</v>
      </c>
      <c r="G13" s="10">
        <v>0</v>
      </c>
      <c r="H13" s="9">
        <v>1500</v>
      </c>
      <c r="I13" s="10">
        <v>0</v>
      </c>
      <c r="J13" s="10">
        <f>SUM(B13,D13,F13,H13)</f>
        <v>4250</v>
      </c>
      <c r="K13" s="10">
        <v>0</v>
      </c>
    </row>
    <row r="14" spans="1:11" ht="18" customHeight="1" x14ac:dyDescent="0.25">
      <c r="A14" s="11" t="s">
        <v>22</v>
      </c>
      <c r="B14" s="12">
        <f>SUM(B10:B13)</f>
        <v>21750</v>
      </c>
      <c r="C14" s="12">
        <f>SUM(C10,C11,C12)</f>
        <v>4074</v>
      </c>
      <c r="D14" s="12">
        <f>SUM(D10:D13)</f>
        <v>25000</v>
      </c>
      <c r="E14" s="12">
        <f>SUM(E10,E11,E12)</f>
        <v>4896</v>
      </c>
      <c r="F14" s="12">
        <f>SUM(F10:F13)</f>
        <v>28200</v>
      </c>
      <c r="G14" s="12">
        <f>SUM(G10,G11,G12)</f>
        <v>5543</v>
      </c>
      <c r="H14" s="12">
        <f>SUM(H10:H13)</f>
        <v>24400</v>
      </c>
      <c r="I14" s="12">
        <f>SUM(I10,I11,I12)</f>
        <v>4468</v>
      </c>
      <c r="J14" s="12">
        <f>SUM(J10:J13)</f>
        <v>99350</v>
      </c>
      <c r="K14" s="12">
        <f>SUM(K10:K13)</f>
        <v>18981</v>
      </c>
    </row>
    <row r="15" spans="1:11" ht="12.75" customHeight="1" x14ac:dyDescent="0.25"/>
    <row r="16" spans="1:11" ht="20.100000000000001" customHeight="1" x14ac:dyDescent="0.25">
      <c r="A16" s="15" t="s">
        <v>23</v>
      </c>
      <c r="B16" s="16"/>
      <c r="C16" s="16"/>
      <c r="D16" s="16"/>
      <c r="E16" s="16"/>
      <c r="F16" s="16"/>
      <c r="G16" s="16"/>
      <c r="H16" s="16"/>
      <c r="I16" s="16"/>
      <c r="J16" s="16"/>
      <c r="K16" s="16"/>
    </row>
    <row r="17" spans="1:11" ht="18" customHeight="1" x14ac:dyDescent="0.25">
      <c r="A17" s="8" t="s">
        <v>24</v>
      </c>
      <c r="B17" s="9">
        <v>1800</v>
      </c>
      <c r="C17" s="10">
        <f>B17*$I$4</f>
        <v>378</v>
      </c>
      <c r="D17" s="9">
        <v>0</v>
      </c>
      <c r="E17" s="10">
        <f>D17*$I$4</f>
        <v>0</v>
      </c>
      <c r="F17" s="9">
        <v>3200</v>
      </c>
      <c r="G17" s="10">
        <f>F17*$I$4</f>
        <v>672</v>
      </c>
      <c r="H17" s="9">
        <v>400</v>
      </c>
      <c r="I17" s="10">
        <f>H17*$I$4</f>
        <v>84</v>
      </c>
      <c r="J17" s="10">
        <f t="shared" ref="J17:K19" si="1">SUM(B17,D17,F17,H17)</f>
        <v>5400</v>
      </c>
      <c r="K17" s="10">
        <f t="shared" si="1"/>
        <v>1134</v>
      </c>
    </row>
    <row r="18" spans="1:11" ht="18" customHeight="1" x14ac:dyDescent="0.25">
      <c r="A18" s="8" t="s">
        <v>25</v>
      </c>
      <c r="B18" s="9">
        <v>0</v>
      </c>
      <c r="C18" s="10">
        <f>B18*$I$5</f>
        <v>0</v>
      </c>
      <c r="D18" s="9">
        <v>0</v>
      </c>
      <c r="E18" s="10">
        <f>D18*$I$5</f>
        <v>0</v>
      </c>
      <c r="F18" s="9">
        <v>0</v>
      </c>
      <c r="G18" s="10">
        <f>F18*$I$5</f>
        <v>0</v>
      </c>
      <c r="H18" s="9">
        <v>0</v>
      </c>
      <c r="I18" s="10">
        <f>H18*$I$5</f>
        <v>0</v>
      </c>
      <c r="J18" s="10">
        <f t="shared" si="1"/>
        <v>0</v>
      </c>
      <c r="K18" s="10">
        <f t="shared" si="1"/>
        <v>0</v>
      </c>
    </row>
    <row r="19" spans="1:11" ht="18" customHeight="1" x14ac:dyDescent="0.25">
      <c r="A19" s="8" t="s">
        <v>26</v>
      </c>
      <c r="B19" s="9">
        <v>0</v>
      </c>
      <c r="C19" s="10">
        <f>B19*$I$6</f>
        <v>0</v>
      </c>
      <c r="D19" s="9">
        <v>0</v>
      </c>
      <c r="E19" s="10">
        <f>D19*$I$6</f>
        <v>0</v>
      </c>
      <c r="F19" s="9">
        <v>0</v>
      </c>
      <c r="G19" s="10">
        <f>F19*$I$6</f>
        <v>0</v>
      </c>
      <c r="H19" s="9">
        <v>0</v>
      </c>
      <c r="I19" s="10">
        <f>H19*$I$6</f>
        <v>0</v>
      </c>
      <c r="J19" s="10">
        <f t="shared" si="1"/>
        <v>0</v>
      </c>
      <c r="K19" s="10">
        <f t="shared" si="1"/>
        <v>0</v>
      </c>
    </row>
    <row r="20" spans="1:11" ht="18" customHeight="1" x14ac:dyDescent="0.25">
      <c r="A20" s="11" t="s">
        <v>27</v>
      </c>
      <c r="B20" s="12">
        <f t="shared" ref="B20:K20" si="2">SUM(B17:B19)</f>
        <v>1800</v>
      </c>
      <c r="C20" s="12">
        <f t="shared" si="2"/>
        <v>378</v>
      </c>
      <c r="D20" s="12">
        <f t="shared" si="2"/>
        <v>0</v>
      </c>
      <c r="E20" s="12">
        <f t="shared" si="2"/>
        <v>0</v>
      </c>
      <c r="F20" s="12">
        <f t="shared" si="2"/>
        <v>3200</v>
      </c>
      <c r="G20" s="12">
        <f t="shared" si="2"/>
        <v>672</v>
      </c>
      <c r="H20" s="12">
        <f t="shared" si="2"/>
        <v>400</v>
      </c>
      <c r="I20" s="12">
        <f t="shared" si="2"/>
        <v>84</v>
      </c>
      <c r="J20" s="12">
        <f t="shared" si="2"/>
        <v>5400</v>
      </c>
      <c r="K20" s="12">
        <f t="shared" si="2"/>
        <v>1134</v>
      </c>
    </row>
    <row r="21" spans="1:11" ht="9.75" customHeight="1" x14ac:dyDescent="0.25"/>
    <row r="22" spans="1:11" ht="20.100000000000001" customHeight="1" x14ac:dyDescent="0.25">
      <c r="A22" s="15" t="s">
        <v>28</v>
      </c>
      <c r="B22" s="16"/>
      <c r="C22" s="16"/>
      <c r="D22" s="16"/>
      <c r="E22" s="16"/>
      <c r="F22" s="16"/>
      <c r="G22" s="16"/>
      <c r="H22" s="16"/>
      <c r="I22" s="16"/>
      <c r="J22" s="16"/>
      <c r="K22" s="16"/>
    </row>
    <row r="23" spans="1:11" ht="18" customHeight="1" x14ac:dyDescent="0.25">
      <c r="A23" s="8" t="s">
        <v>29</v>
      </c>
      <c r="B23" s="9">
        <v>6300</v>
      </c>
      <c r="C23" s="10">
        <f>B23*$I$4</f>
        <v>1323</v>
      </c>
      <c r="D23" s="9">
        <v>7400</v>
      </c>
      <c r="E23" s="10">
        <f>D23*$I$4</f>
        <v>1554</v>
      </c>
      <c r="F23" s="9">
        <v>8900</v>
      </c>
      <c r="G23" s="10">
        <f>F23*$I$4</f>
        <v>1869</v>
      </c>
      <c r="H23" s="9">
        <v>8500</v>
      </c>
      <c r="I23" s="10">
        <f>H23*$I$4</f>
        <v>1785</v>
      </c>
      <c r="J23" s="10">
        <f t="shared" ref="J23:K30" si="3">SUM(B23,D23,F23,H23)</f>
        <v>31100</v>
      </c>
      <c r="K23" s="10">
        <f t="shared" si="3"/>
        <v>6531</v>
      </c>
    </row>
    <row r="24" spans="1:11" ht="18" customHeight="1" x14ac:dyDescent="0.25">
      <c r="A24" s="8" t="s">
        <v>30</v>
      </c>
      <c r="B24" s="9">
        <v>900</v>
      </c>
      <c r="C24" s="10">
        <f>B24*$I$5</f>
        <v>90</v>
      </c>
      <c r="D24" s="9">
        <v>1100</v>
      </c>
      <c r="E24" s="10">
        <f>D24*$I$5</f>
        <v>110</v>
      </c>
      <c r="F24" s="9">
        <v>1400</v>
      </c>
      <c r="G24" s="10">
        <f>F24*$I$5</f>
        <v>140</v>
      </c>
      <c r="H24" s="9">
        <v>1600</v>
      </c>
      <c r="I24" s="10">
        <f>H24*$I$5</f>
        <v>160</v>
      </c>
      <c r="J24" s="10">
        <f t="shared" si="3"/>
        <v>5000</v>
      </c>
      <c r="K24" s="10">
        <f t="shared" si="3"/>
        <v>500</v>
      </c>
    </row>
    <row r="25" spans="1:11" ht="18" customHeight="1" x14ac:dyDescent="0.25">
      <c r="A25" s="8" t="s">
        <v>31</v>
      </c>
      <c r="B25" s="9">
        <v>0</v>
      </c>
      <c r="C25" s="10">
        <f>B25*$I$6</f>
        <v>0</v>
      </c>
      <c r="D25" s="9">
        <v>0</v>
      </c>
      <c r="E25" s="10">
        <f>D25*$I$6</f>
        <v>0</v>
      </c>
      <c r="F25" s="9">
        <v>0</v>
      </c>
      <c r="G25" s="10">
        <f>F25*$I$6</f>
        <v>0</v>
      </c>
      <c r="H25" s="9">
        <v>0</v>
      </c>
      <c r="I25" s="10">
        <f>H25*$I$6</f>
        <v>0</v>
      </c>
      <c r="J25" s="10">
        <f t="shared" si="3"/>
        <v>0</v>
      </c>
      <c r="K25" s="10">
        <f t="shared" si="3"/>
        <v>0</v>
      </c>
    </row>
    <row r="26" spans="1:11" ht="18" customHeight="1" x14ac:dyDescent="0.25">
      <c r="A26" s="8" t="s">
        <v>32</v>
      </c>
      <c r="B26" s="9">
        <v>2000</v>
      </c>
      <c r="C26" s="10">
        <f>B26*$I$4</f>
        <v>420</v>
      </c>
      <c r="D26" s="9">
        <v>30000</v>
      </c>
      <c r="E26" s="10">
        <f>D26*$I$4</f>
        <v>6300</v>
      </c>
      <c r="F26" s="9">
        <v>1200</v>
      </c>
      <c r="G26" s="10">
        <f>F26*$I$4</f>
        <v>252</v>
      </c>
      <c r="H26" s="9">
        <v>0</v>
      </c>
      <c r="I26" s="10">
        <f>H26*$I$4</f>
        <v>0</v>
      </c>
      <c r="J26" s="10">
        <f t="shared" si="3"/>
        <v>33200</v>
      </c>
      <c r="K26" s="10">
        <f t="shared" si="3"/>
        <v>6972</v>
      </c>
    </row>
    <row r="27" spans="1:11" ht="18" customHeight="1" x14ac:dyDescent="0.25">
      <c r="A27" s="8" t="s">
        <v>33</v>
      </c>
      <c r="B27" s="9">
        <v>700</v>
      </c>
      <c r="C27" s="10">
        <f>B27*$I$4</f>
        <v>147</v>
      </c>
      <c r="D27" s="9">
        <v>0</v>
      </c>
      <c r="E27" s="10">
        <f>D27*$I$4</f>
        <v>0</v>
      </c>
      <c r="F27" s="9">
        <v>300</v>
      </c>
      <c r="G27" s="10">
        <f>F27*$I$4</f>
        <v>63</v>
      </c>
      <c r="H27" s="9">
        <v>0</v>
      </c>
      <c r="I27" s="10">
        <f>H27*$I$4</f>
        <v>0</v>
      </c>
      <c r="J27" s="10">
        <f t="shared" si="3"/>
        <v>1000</v>
      </c>
      <c r="K27" s="10">
        <f t="shared" si="3"/>
        <v>210</v>
      </c>
    </row>
    <row r="28" spans="1:11" ht="18" customHeight="1" x14ac:dyDescent="0.25">
      <c r="A28" s="8" t="s">
        <v>34</v>
      </c>
      <c r="B28" s="10">
        <f t="shared" ref="B28:I30" si="4">B17</f>
        <v>1800</v>
      </c>
      <c r="C28" s="10">
        <f t="shared" si="4"/>
        <v>378</v>
      </c>
      <c r="D28" s="10">
        <f t="shared" si="4"/>
        <v>0</v>
      </c>
      <c r="E28" s="10">
        <f t="shared" si="4"/>
        <v>0</v>
      </c>
      <c r="F28" s="10">
        <f t="shared" si="4"/>
        <v>3200</v>
      </c>
      <c r="G28" s="10">
        <f t="shared" si="4"/>
        <v>672</v>
      </c>
      <c r="H28" s="10">
        <f t="shared" si="4"/>
        <v>400</v>
      </c>
      <c r="I28" s="10">
        <f t="shared" si="4"/>
        <v>84</v>
      </c>
      <c r="J28" s="10">
        <f t="shared" si="3"/>
        <v>5400</v>
      </c>
      <c r="K28" s="10">
        <f t="shared" si="3"/>
        <v>1134</v>
      </c>
    </row>
    <row r="29" spans="1:11" ht="18" customHeight="1" x14ac:dyDescent="0.25">
      <c r="A29" s="8" t="s">
        <v>35</v>
      </c>
      <c r="B29" s="10">
        <f t="shared" si="4"/>
        <v>0</v>
      </c>
      <c r="C29" s="10">
        <f t="shared" si="4"/>
        <v>0</v>
      </c>
      <c r="D29" s="10">
        <f t="shared" si="4"/>
        <v>0</v>
      </c>
      <c r="E29" s="10">
        <f t="shared" si="4"/>
        <v>0</v>
      </c>
      <c r="F29" s="10">
        <f t="shared" si="4"/>
        <v>0</v>
      </c>
      <c r="G29" s="10">
        <f t="shared" si="4"/>
        <v>0</v>
      </c>
      <c r="H29" s="10">
        <f t="shared" si="4"/>
        <v>0</v>
      </c>
      <c r="I29" s="10">
        <f t="shared" si="4"/>
        <v>0</v>
      </c>
      <c r="J29" s="10">
        <f t="shared" si="3"/>
        <v>0</v>
      </c>
      <c r="K29" s="10">
        <f t="shared" si="3"/>
        <v>0</v>
      </c>
    </row>
    <row r="30" spans="1:11" ht="18" customHeight="1" x14ac:dyDescent="0.25">
      <c r="A30" s="8" t="s">
        <v>36</v>
      </c>
      <c r="B30" s="10">
        <f t="shared" si="4"/>
        <v>0</v>
      </c>
      <c r="C30" s="10">
        <f t="shared" si="4"/>
        <v>0</v>
      </c>
      <c r="D30" s="10">
        <f t="shared" si="4"/>
        <v>0</v>
      </c>
      <c r="E30" s="10">
        <f t="shared" si="4"/>
        <v>0</v>
      </c>
      <c r="F30" s="10">
        <f t="shared" si="4"/>
        <v>0</v>
      </c>
      <c r="G30" s="10">
        <f t="shared" si="4"/>
        <v>0</v>
      </c>
      <c r="H30" s="10">
        <f t="shared" si="4"/>
        <v>0</v>
      </c>
      <c r="I30" s="10">
        <f t="shared" si="4"/>
        <v>0</v>
      </c>
      <c r="J30" s="10">
        <f t="shared" si="3"/>
        <v>0</v>
      </c>
      <c r="K30" s="10">
        <f t="shared" si="3"/>
        <v>0</v>
      </c>
    </row>
    <row r="31" spans="1:11" ht="18" customHeight="1" x14ac:dyDescent="0.25">
      <c r="A31" s="11" t="s">
        <v>37</v>
      </c>
      <c r="B31" s="12">
        <f t="shared" ref="B31:K31" si="5">SUM(B23:B30)</f>
        <v>11700</v>
      </c>
      <c r="C31" s="12">
        <f t="shared" si="5"/>
        <v>2358</v>
      </c>
      <c r="D31" s="12">
        <f t="shared" si="5"/>
        <v>38500</v>
      </c>
      <c r="E31" s="12">
        <f t="shared" si="5"/>
        <v>7964</v>
      </c>
      <c r="F31" s="12">
        <f t="shared" si="5"/>
        <v>15000</v>
      </c>
      <c r="G31" s="12">
        <f t="shared" si="5"/>
        <v>2996</v>
      </c>
      <c r="H31" s="12">
        <f t="shared" si="5"/>
        <v>10500</v>
      </c>
      <c r="I31" s="12">
        <f t="shared" si="5"/>
        <v>2029</v>
      </c>
      <c r="J31" s="12">
        <f t="shared" si="5"/>
        <v>75700</v>
      </c>
      <c r="K31" s="12">
        <f t="shared" si="5"/>
        <v>15347</v>
      </c>
    </row>
    <row r="32" spans="1:11" ht="9" customHeight="1" x14ac:dyDescent="0.25"/>
    <row r="33" spans="1:11" ht="20.100000000000001" customHeight="1" x14ac:dyDescent="0.25">
      <c r="A33" s="15" t="s">
        <v>38</v>
      </c>
      <c r="B33" s="16"/>
      <c r="C33" s="16"/>
      <c r="D33" s="16"/>
      <c r="E33" s="16"/>
      <c r="F33" s="16"/>
      <c r="G33" s="16"/>
      <c r="H33" s="16"/>
      <c r="I33" s="16"/>
      <c r="J33" s="16"/>
      <c r="K33" s="16"/>
    </row>
    <row r="34" spans="1:11" ht="18" customHeight="1" x14ac:dyDescent="0.25">
      <c r="A34" s="7" t="s">
        <v>9</v>
      </c>
      <c r="B34" s="7" t="s">
        <v>10</v>
      </c>
      <c r="C34" s="7" t="s">
        <v>11</v>
      </c>
      <c r="D34" s="7" t="s">
        <v>12</v>
      </c>
      <c r="E34" s="7" t="s">
        <v>13</v>
      </c>
      <c r="F34" s="7" t="s">
        <v>1</v>
      </c>
    </row>
    <row r="35" spans="1:11" x14ac:dyDescent="0.25">
      <c r="A35" s="13" t="s">
        <v>39</v>
      </c>
      <c r="B35" s="10">
        <f>C14+C20</f>
        <v>4452</v>
      </c>
      <c r="C35" s="10">
        <f>E14+E20</f>
        <v>4896</v>
      </c>
      <c r="D35" s="10">
        <f>G14+G20</f>
        <v>6215</v>
      </c>
      <c r="E35" s="10">
        <f>I14+I20</f>
        <v>4552</v>
      </c>
      <c r="F35" s="10">
        <f>SUM(B35:E35)</f>
        <v>20115</v>
      </c>
    </row>
    <row r="36" spans="1:11" x14ac:dyDescent="0.25">
      <c r="A36" s="13" t="s">
        <v>40</v>
      </c>
      <c r="B36" s="10">
        <f>C31</f>
        <v>2358</v>
      </c>
      <c r="C36" s="10">
        <f>E31</f>
        <v>7964</v>
      </c>
      <c r="D36" s="10">
        <f>G31</f>
        <v>2996</v>
      </c>
      <c r="E36" s="10">
        <f>I31</f>
        <v>2029</v>
      </c>
      <c r="F36" s="10">
        <f>SUM(B36:E36)</f>
        <v>15347</v>
      </c>
    </row>
    <row r="37" spans="1:11" x14ac:dyDescent="0.25">
      <c r="A37" s="13" t="s">
        <v>41</v>
      </c>
      <c r="B37" s="10">
        <f>B35-B36</f>
        <v>2094</v>
      </c>
      <c r="C37" s="10">
        <f>C35-C36</f>
        <v>-3068</v>
      </c>
      <c r="D37" s="10">
        <f>D35-D36</f>
        <v>3219</v>
      </c>
      <c r="E37" s="10">
        <f>E35-E36</f>
        <v>2523</v>
      </c>
      <c r="F37" s="10">
        <f>SUM(B37:E37)</f>
        <v>4768</v>
      </c>
    </row>
    <row r="38" spans="1:11" x14ac:dyDescent="0.25">
      <c r="A38" s="8" t="s">
        <v>42</v>
      </c>
      <c r="B38" s="10">
        <f>$B$5</f>
        <v>250</v>
      </c>
      <c r="C38" s="10">
        <f>IF(B39&lt;0,-B39,0)</f>
        <v>0</v>
      </c>
      <c r="D38" s="10">
        <f>IF(C39&lt;0,-C39,0)</f>
        <v>3068</v>
      </c>
      <c r="E38" s="10">
        <f>IF(D39&lt;0,-D39,0)</f>
        <v>0</v>
      </c>
      <c r="F38" s="10">
        <f>$B$5</f>
        <v>250</v>
      </c>
    </row>
    <row r="39" spans="1:11" x14ac:dyDescent="0.25">
      <c r="A39" s="13" t="s">
        <v>43</v>
      </c>
      <c r="B39" s="10">
        <f>B37-B38</f>
        <v>1844</v>
      </c>
      <c r="C39" s="10">
        <f>C37-C38</f>
        <v>-3068</v>
      </c>
      <c r="D39" s="10">
        <f>D37-D38</f>
        <v>151</v>
      </c>
      <c r="E39" s="10">
        <f>E37-E38</f>
        <v>2523</v>
      </c>
      <c r="F39" s="10">
        <f>F37-$B$5</f>
        <v>4518</v>
      </c>
    </row>
    <row r="40" spans="1:11" x14ac:dyDescent="0.25">
      <c r="A40" s="8" t="s">
        <v>44</v>
      </c>
      <c r="B40" s="14" t="str">
        <f>IF(B39&gt;0,"A INGRESAR","A COMPENSAR")</f>
        <v>A INGRESAR</v>
      </c>
      <c r="C40" s="14" t="str">
        <f>IF(C39&gt;0,"A INGRESAR","A COMPENSAR")</f>
        <v>A COMPENSAR</v>
      </c>
      <c r="D40" s="14" t="str">
        <f>IF(D39&gt;0,"A INGRESAR","A COMPENSAR")</f>
        <v>A INGRESAR</v>
      </c>
      <c r="E40" s="14" t="str">
        <f>IF(E39&gt;0,"A INGRESAR","A COMPENSAR")</f>
        <v>A INGRESAR</v>
      </c>
      <c r="F40" s="14" t="str">
        <f>IF(F39&gt;0,"NETO A INGRESAR","NETO A COMPENSAR")</f>
        <v>NETO A INGRESAR</v>
      </c>
    </row>
    <row r="41" spans="1:11" x14ac:dyDescent="0.25">
      <c r="A41" s="8" t="s">
        <v>45</v>
      </c>
      <c r="B41" s="10">
        <f>IF(B39&lt;0,-B39,0)</f>
        <v>0</v>
      </c>
      <c r="C41" s="10">
        <f>IF(C39&lt;0,-C39,0)</f>
        <v>3068</v>
      </c>
      <c r="D41" s="10">
        <f>IF(D39&lt;0,-D39,0)</f>
        <v>0</v>
      </c>
      <c r="E41" s="10">
        <f>IF(E39&lt;0,-E39,0)</f>
        <v>0</v>
      </c>
      <c r="F41" s="10">
        <f>IF(F39&lt;0,-F39,0)</f>
        <v>0</v>
      </c>
    </row>
    <row r="43" spans="1:11" ht="27.95" customHeight="1" x14ac:dyDescent="0.25">
      <c r="A43" s="18" t="s">
        <v>46</v>
      </c>
      <c r="B43" s="19"/>
      <c r="C43" s="19"/>
      <c r="D43" s="19"/>
      <c r="E43" s="19"/>
      <c r="F43" s="19"/>
      <c r="G43" s="19"/>
      <c r="H43" s="19"/>
      <c r="I43" s="19"/>
      <c r="J43" s="19"/>
      <c r="K43" s="19"/>
    </row>
  </sheetData>
  <mergeCells count="13">
    <mergeCell ref="A1:K1"/>
    <mergeCell ref="A9:K9"/>
    <mergeCell ref="F7:G7"/>
    <mergeCell ref="A43:K43"/>
    <mergeCell ref="A2:K2"/>
    <mergeCell ref="A7:A8"/>
    <mergeCell ref="A16:K16"/>
    <mergeCell ref="A33:K33"/>
    <mergeCell ref="A22:K22"/>
    <mergeCell ref="D7:E7"/>
    <mergeCell ref="B7:C7"/>
    <mergeCell ref="H7:I7"/>
    <mergeCell ref="J7:K7"/>
  </mergeCells>
  <conditionalFormatting sqref="B39:F39">
    <cfRule type="cellIs" dxfId="1" priority="1" operator="greaterThan">
      <formula>0</formula>
    </cfRule>
    <cfRule type="cellIs" dxfId="0" priority="2" operator="lessThan">
      <formula>0</formula>
    </cfRule>
  </conditionalFormatting>
  <dataValidations count="3">
    <dataValidation type="decimal" operator="greaterThanOrEqual" allowBlank="1" errorTitle="Valor no válido" error="Introduce un número igual o mayor que 0." promptTitle="Entrada" prompt="Importe en euros (sin IVA)." sqref="B10 B11 B12 B13 B17 B18 B19 B23 B24 B25 B26 B27 D10 D11 D12 D13 D17 D18 D19 D23 D24 D25 D26 D27 F10 F11 F12 F13 F17 F18 F19 F23 F24 F25 F26 F27 H10 H11 H12 H13 H17 H18 H19 H23 H24 H25 H26 H27" xr:uid="{00000000-0002-0000-0000-000000000000}">
      <formula1>0</formula1>
    </dataValidation>
    <dataValidation type="decimal" operator="greaterThanOrEqual" allowBlank="1" errorTitle="Valor no válido" error="El saldo inicial debe ser 0 o positivo." sqref="B5" xr:uid="{00000000-0002-0000-0000-000001000000}">
      <formula1>0</formula1>
    </dataValidation>
    <dataValidation type="whole" errorTitle="Año no válido" error="Escribe un año válido (2000–2100)." sqref="B3" xr:uid="{00000000-0002-0000-0000-000002000000}">
      <formula1>2000</formula1>
      <formula2>2100</formula2>
    </dataValidation>
  </dataValidations>
  <pageMargins left="0.75" right="0.75" top="1" bottom="1" header="0.5" footer="0.5"/>
  <pageSetup fitToHeight="0"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IVA Trimestral</vt:lpstr>
      <vt:lpstr>'IVA Trimestral'!Área_de_impresión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Sergio Jiménez Canales</cp:lastModifiedBy>
  <dcterms:created xsi:type="dcterms:W3CDTF">2026-02-11T07:29:43Z</dcterms:created>
  <dcterms:modified xsi:type="dcterms:W3CDTF">2026-02-11T09:11:14Z</dcterms:modified>
</cp:coreProperties>
</file>