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de obra excel\"/>
    </mc:Choice>
  </mc:AlternateContent>
  <xr:revisionPtr revIDLastSave="0" documentId="13_ncr:1_{10953445-26DE-424B-9AAB-1FB3C8462D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ronograma de ob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" l="1"/>
  <c r="J14" i="1" s="1"/>
  <c r="D14" i="1"/>
  <c r="I14" i="1" s="1"/>
  <c r="E13" i="1"/>
  <c r="J13" i="1" s="1"/>
  <c r="D13" i="1"/>
  <c r="I13" i="1" s="1"/>
  <c r="D12" i="1"/>
  <c r="I12" i="1" s="1"/>
  <c r="H5" i="1"/>
  <c r="H4" i="1"/>
  <c r="J4" i="1"/>
  <c r="C3" i="1"/>
  <c r="E8" i="1" s="1"/>
  <c r="D9" i="1" l="1"/>
  <c r="I9" i="1" s="1"/>
  <c r="E9" i="1"/>
  <c r="J9" i="1" s="1"/>
  <c r="E11" i="1"/>
  <c r="J11" i="1" s="1"/>
  <c r="F14" i="1"/>
  <c r="J8" i="1"/>
  <c r="D7" i="1"/>
  <c r="I7" i="1" s="1"/>
  <c r="D11" i="1"/>
  <c r="I11" i="1" s="1"/>
  <c r="E10" i="1"/>
  <c r="E12" i="1"/>
  <c r="D10" i="1"/>
  <c r="I10" i="1" s="1"/>
  <c r="E7" i="1"/>
  <c r="D8" i="1"/>
  <c r="I8" i="1" s="1"/>
  <c r="F13" i="1"/>
  <c r="F9" i="1" l="1"/>
  <c r="F11" i="1"/>
  <c r="J7" i="1"/>
  <c r="F7" i="1"/>
  <c r="J12" i="1"/>
  <c r="F12" i="1"/>
  <c r="F10" i="1"/>
  <c r="J10" i="1"/>
  <c r="F8" i="1"/>
</calcChain>
</file>

<file path=xl/sharedStrings.xml><?xml version="1.0" encoding="utf-8"?>
<sst xmlns="http://schemas.openxmlformats.org/spreadsheetml/2006/main" count="41" uniqueCount="40">
  <si>
    <t>Editar B3 para cambiar el inicio y B4 para el rango de días. Completa % avance entre 0 y 1.</t>
  </si>
  <si>
    <t>Fecha de inicio del cronograma</t>
  </si>
  <si>
    <t>Feriados (opcional)</t>
  </si>
  <si>
    <t>Hoy</t>
  </si>
  <si>
    <t>Días a mostrar</t>
  </si>
  <si>
    <t>Mostrar solo días laborables</t>
  </si>
  <si>
    <t>No</t>
  </si>
  <si>
    <t>ID</t>
  </si>
  <si>
    <t>Tarea</t>
  </si>
  <si>
    <t>Responsable</t>
  </si>
  <si>
    <t>Inicio</t>
  </si>
  <si>
    <t>Fin</t>
  </si>
  <si>
    <t>Duración</t>
  </si>
  <si>
    <t>% avance</t>
  </si>
  <si>
    <t>Predecesores</t>
  </si>
  <si>
    <t>Estado</t>
  </si>
  <si>
    <t>Retraso (días)</t>
  </si>
  <si>
    <t>Plan maestro y permisos</t>
  </si>
  <si>
    <t>Laura</t>
  </si>
  <si>
    <t>Replanteo y acopio</t>
  </si>
  <si>
    <t>Diego</t>
  </si>
  <si>
    <t>1</t>
  </si>
  <si>
    <t>Cimentación</t>
  </si>
  <si>
    <t>Marta</t>
  </si>
  <si>
    <t>2</t>
  </si>
  <si>
    <t>Estructura</t>
  </si>
  <si>
    <t>Iván</t>
  </si>
  <si>
    <t>3</t>
  </si>
  <si>
    <t>Instalación eléctrica</t>
  </si>
  <si>
    <t>Sara</t>
  </si>
  <si>
    <t>4</t>
  </si>
  <si>
    <t>Fontanería</t>
  </si>
  <si>
    <t>Pablo</t>
  </si>
  <si>
    <t>Tabiquería y enlucidos</t>
  </si>
  <si>
    <t>Raúl</t>
  </si>
  <si>
    <t>5,6</t>
  </si>
  <si>
    <t>Acabados y entrega</t>
  </si>
  <si>
    <t>Patricia</t>
  </si>
  <si>
    <t>7</t>
  </si>
  <si>
    <t>Calendario de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</si>
</sst>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E1F2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/>
      <bottom style="thin">
        <color rgb="FFD9D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reas" displayName="Tareas" ref="A6:J25">
  <autoFilter ref="A6:J25" xr:uid="{00000000-0009-0000-0100-000001000000}"/>
  <tableColumns count="10">
    <tableColumn id="1" xr3:uid="{00000000-0010-0000-0000-000001000000}" name="ID"/>
    <tableColumn id="2" xr3:uid="{00000000-0010-0000-0000-000002000000}" name="Tarea"/>
    <tableColumn id="3" xr3:uid="{00000000-0010-0000-0000-000003000000}" name="Responsable"/>
    <tableColumn id="4" xr3:uid="{00000000-0010-0000-0000-000004000000}" name="Inicio"/>
    <tableColumn id="5" xr3:uid="{00000000-0010-0000-0000-000005000000}" name="Fin"/>
    <tableColumn id="6" xr3:uid="{00000000-0010-0000-0000-000006000000}" name="Duración"/>
    <tableColumn id="7" xr3:uid="{00000000-0010-0000-0000-000007000000}" name="% avance"/>
    <tableColumn id="8" xr3:uid="{00000000-0010-0000-0000-000008000000}" name="Predecesores"/>
    <tableColumn id="9" xr3:uid="{00000000-0010-0000-0000-000009000000}" name="Estado"/>
    <tableColumn id="10" xr3:uid="{00000000-0010-0000-0000-00000A000000}" name="Retraso (días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pane xSplit="14" ySplit="6" topLeftCell="O7" activePane="bottomRight" state="frozen"/>
      <selection pane="topRight"/>
      <selection pane="bottomLeft"/>
      <selection pane="bottomRight" activeCell="M13" sqref="M13"/>
    </sheetView>
  </sheetViews>
  <sheetFormatPr baseColWidth="10" defaultColWidth="9.140625" defaultRowHeight="15" x14ac:dyDescent="0.25"/>
  <cols>
    <col min="1" max="1" width="9" customWidth="1"/>
    <col min="2" max="2" width="22.85546875" bestFit="1" customWidth="1"/>
    <col min="3" max="3" width="16" customWidth="1"/>
    <col min="4" max="5" width="11" customWidth="1"/>
    <col min="6" max="6" width="9" customWidth="1"/>
    <col min="7" max="7" width="10" customWidth="1"/>
    <col min="8" max="8" width="14" customWidth="1"/>
    <col min="9" max="9" width="12" customWidth="1"/>
    <col min="10" max="10" width="14" customWidth="1"/>
    <col min="11" max="11" width="10.7109375" bestFit="1" customWidth="1"/>
  </cols>
  <sheetData>
    <row r="1" spans="1:11" ht="21" x14ac:dyDescent="0.35">
      <c r="A1" s="8" t="s">
        <v>39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x14ac:dyDescent="0.25">
      <c r="A3" s="6" t="s">
        <v>1</v>
      </c>
      <c r="B3" s="6"/>
      <c r="C3" s="2">
        <f>DATE(2025,11,1)</f>
        <v>45962</v>
      </c>
      <c r="H3" t="s">
        <v>2</v>
      </c>
      <c r="J3" t="s">
        <v>3</v>
      </c>
    </row>
    <row r="4" spans="1:11" x14ac:dyDescent="0.25">
      <c r="A4" s="6" t="s">
        <v>4</v>
      </c>
      <c r="B4" s="6"/>
      <c r="C4">
        <v>60</v>
      </c>
      <c r="H4" s="2">
        <f>DATE(2025,11,1)</f>
        <v>45962</v>
      </c>
      <c r="J4" s="2">
        <f ca="1">TODAY()</f>
        <v>45952</v>
      </c>
    </row>
    <row r="5" spans="1:11" x14ac:dyDescent="0.25">
      <c r="A5" s="7" t="s">
        <v>5</v>
      </c>
      <c r="B5" s="7"/>
      <c r="C5" t="s">
        <v>6</v>
      </c>
      <c r="H5" s="2">
        <f>DATE(2025,11,20)</f>
        <v>45981</v>
      </c>
    </row>
    <row r="6" spans="1:11" ht="21.95" customHeight="1" x14ac:dyDescent="0.25">
      <c r="A6" s="1" t="s">
        <v>7</v>
      </c>
      <c r="B6" s="1" t="s">
        <v>8</v>
      </c>
      <c r="C6" s="1" t="s">
        <v>9</v>
      </c>
      <c r="D6" s="1" t="s">
        <v>10</v>
      </c>
      <c r="E6" s="1" t="s">
        <v>11</v>
      </c>
      <c r="F6" s="1" t="s">
        <v>12</v>
      </c>
      <c r="G6" s="1" t="s">
        <v>13</v>
      </c>
      <c r="H6" s="1" t="s">
        <v>14</v>
      </c>
      <c r="I6" s="1" t="s">
        <v>15</v>
      </c>
      <c r="J6" s="1" t="s">
        <v>16</v>
      </c>
    </row>
    <row r="7" spans="1:11" x14ac:dyDescent="0.25">
      <c r="A7">
        <v>1</v>
      </c>
      <c r="B7" t="s">
        <v>17</v>
      </c>
      <c r="C7" t="s">
        <v>18</v>
      </c>
      <c r="D7" s="2">
        <f>C3</f>
        <v>45962</v>
      </c>
      <c r="E7" s="2">
        <f>C3+6</f>
        <v>45968</v>
      </c>
      <c r="F7">
        <f t="shared" ref="F7:F14" si="0">E7-D7+1</f>
        <v>7</v>
      </c>
      <c r="G7" s="3">
        <v>0.8</v>
      </c>
      <c r="I7" t="str">
        <f t="shared" ref="I7:I14" ca="1" si="1">IF(G7&gt;=1,"Completada",IF(TODAY()&lt;D7,"Programada",IF(TODAY()&gt;E7,"Atrasada","En curso")))</f>
        <v>Programada</v>
      </c>
      <c r="J7">
        <f t="shared" ref="J7:J14" ca="1" si="2">IF(AND(TODAY()&gt;E7,G7&lt;1),TODAY()-E7,0)</f>
        <v>0</v>
      </c>
    </row>
    <row r="8" spans="1:11" x14ac:dyDescent="0.25">
      <c r="A8">
        <v>2</v>
      </c>
      <c r="B8" t="s">
        <v>19</v>
      </c>
      <c r="C8" t="s">
        <v>20</v>
      </c>
      <c r="D8" s="2">
        <f>C3+3</f>
        <v>45965</v>
      </c>
      <c r="E8" s="2">
        <f>C3+10</f>
        <v>45972</v>
      </c>
      <c r="F8">
        <f t="shared" si="0"/>
        <v>8</v>
      </c>
      <c r="G8" s="3">
        <v>0.6</v>
      </c>
      <c r="H8" t="s">
        <v>21</v>
      </c>
      <c r="I8" t="str">
        <f t="shared" ca="1" si="1"/>
        <v>Programada</v>
      </c>
      <c r="J8">
        <f t="shared" ca="1" si="2"/>
        <v>0</v>
      </c>
    </row>
    <row r="9" spans="1:11" x14ac:dyDescent="0.25">
      <c r="A9">
        <v>3</v>
      </c>
      <c r="B9" t="s">
        <v>22</v>
      </c>
      <c r="C9" t="s">
        <v>23</v>
      </c>
      <c r="D9" s="2">
        <f>C3+8</f>
        <v>45970</v>
      </c>
      <c r="E9" s="2">
        <f>C3+20</f>
        <v>45982</v>
      </c>
      <c r="F9">
        <f t="shared" si="0"/>
        <v>13</v>
      </c>
      <c r="G9" s="3">
        <v>0.35</v>
      </c>
      <c r="H9" t="s">
        <v>24</v>
      </c>
      <c r="I9" t="str">
        <f t="shared" ca="1" si="1"/>
        <v>Programada</v>
      </c>
      <c r="J9">
        <f t="shared" ca="1" si="2"/>
        <v>0</v>
      </c>
    </row>
    <row r="10" spans="1:11" x14ac:dyDescent="0.25">
      <c r="A10">
        <v>4</v>
      </c>
      <c r="B10" t="s">
        <v>25</v>
      </c>
      <c r="C10" t="s">
        <v>26</v>
      </c>
      <c r="D10" s="2">
        <f>C3+18</f>
        <v>45980</v>
      </c>
      <c r="E10" s="2">
        <f>C3+35</f>
        <v>45997</v>
      </c>
      <c r="F10">
        <f t="shared" si="0"/>
        <v>18</v>
      </c>
      <c r="G10" s="3">
        <v>0.15</v>
      </c>
      <c r="H10" t="s">
        <v>27</v>
      </c>
      <c r="I10" t="str">
        <f t="shared" ca="1" si="1"/>
        <v>Programada</v>
      </c>
      <c r="J10">
        <f t="shared" ca="1" si="2"/>
        <v>0</v>
      </c>
    </row>
    <row r="11" spans="1:11" x14ac:dyDescent="0.25">
      <c r="A11">
        <v>5</v>
      </c>
      <c r="B11" t="s">
        <v>28</v>
      </c>
      <c r="C11" t="s">
        <v>29</v>
      </c>
      <c r="D11" s="2">
        <f>C3+28</f>
        <v>45990</v>
      </c>
      <c r="E11" s="2">
        <f>C3+42</f>
        <v>46004</v>
      </c>
      <c r="F11">
        <f t="shared" si="0"/>
        <v>15</v>
      </c>
      <c r="G11" s="3">
        <v>0</v>
      </c>
      <c r="H11" t="s">
        <v>30</v>
      </c>
      <c r="I11" t="str">
        <f t="shared" ca="1" si="1"/>
        <v>Programada</v>
      </c>
      <c r="J11">
        <f t="shared" ca="1" si="2"/>
        <v>0</v>
      </c>
    </row>
    <row r="12" spans="1:11" x14ac:dyDescent="0.25">
      <c r="A12">
        <v>6</v>
      </c>
      <c r="B12" t="s">
        <v>31</v>
      </c>
      <c r="C12" t="s">
        <v>32</v>
      </c>
      <c r="D12" s="2">
        <f>C3+30</f>
        <v>45992</v>
      </c>
      <c r="E12" s="2">
        <f>C3+45</f>
        <v>46007</v>
      </c>
      <c r="F12">
        <f t="shared" si="0"/>
        <v>16</v>
      </c>
      <c r="G12" s="3">
        <v>0</v>
      </c>
      <c r="H12" t="s">
        <v>30</v>
      </c>
      <c r="I12" t="str">
        <f t="shared" ca="1" si="1"/>
        <v>Programada</v>
      </c>
      <c r="J12">
        <f t="shared" ca="1" si="2"/>
        <v>0</v>
      </c>
    </row>
    <row r="13" spans="1:11" x14ac:dyDescent="0.25">
      <c r="A13">
        <v>7</v>
      </c>
      <c r="B13" t="s">
        <v>33</v>
      </c>
      <c r="C13" t="s">
        <v>34</v>
      </c>
      <c r="D13" s="2">
        <f>C3+38</f>
        <v>46000</v>
      </c>
      <c r="E13" s="2">
        <f>C3+52</f>
        <v>46014</v>
      </c>
      <c r="F13">
        <f t="shared" si="0"/>
        <v>15</v>
      </c>
      <c r="G13" s="3">
        <v>0</v>
      </c>
      <c r="H13" t="s">
        <v>35</v>
      </c>
      <c r="I13" t="str">
        <f t="shared" ca="1" si="1"/>
        <v>Programada</v>
      </c>
      <c r="J13">
        <f t="shared" ca="1" si="2"/>
        <v>0</v>
      </c>
    </row>
    <row r="14" spans="1:11" x14ac:dyDescent="0.25">
      <c r="A14">
        <v>8</v>
      </c>
      <c r="B14" t="s">
        <v>36</v>
      </c>
      <c r="C14" t="s">
        <v>37</v>
      </c>
      <c r="D14" s="2">
        <f>C3+50</f>
        <v>46012</v>
      </c>
      <c r="E14" s="2">
        <f>C3+60</f>
        <v>46022</v>
      </c>
      <c r="F14">
        <f t="shared" si="0"/>
        <v>11</v>
      </c>
      <c r="G14" s="3">
        <v>0</v>
      </c>
      <c r="H14" t="s">
        <v>38</v>
      </c>
      <c r="I14" t="str">
        <f t="shared" ca="1" si="1"/>
        <v>Programada</v>
      </c>
      <c r="J14">
        <f t="shared" ca="1" si="2"/>
        <v>0</v>
      </c>
    </row>
  </sheetData>
  <mergeCells count="5">
    <mergeCell ref="A1:K1"/>
    <mergeCell ref="A2:K2"/>
    <mergeCell ref="A3:B3"/>
    <mergeCell ref="A4:B4"/>
    <mergeCell ref="A5:B5"/>
  </mergeCells>
  <dataValidations count="1">
    <dataValidation type="decimal" allowBlank="1" showInputMessage="1" showErrorMessage="1" error="Introduce un valor entre 0 y 1 (por ejemplo 0,4 para 40%)." prompt="Porcentaje entre 0 y 1." sqref="G7:G207" xr:uid="{00000000-0002-0000-0000-000000000000}">
      <formula1>0</formula1>
      <formula2>1</formula2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 de obra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2025-10-22T16:47:11Z</dcterms:created>
  <dcterms:modified xsi:type="dcterms:W3CDTF">2025-10-22T17:09:40Z</dcterms:modified>
</cp:coreProperties>
</file>