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ergi\Documents\SEO\SEO\AA_Webs\Plantillama\excel\hoja de fichaje\"/>
    </mc:Choice>
  </mc:AlternateContent>
  <xr:revisionPtr revIDLastSave="0" documentId="13_ncr:1_{F14BAE60-27C2-4E59-9B21-3F61C35151EE}" xr6:coauthVersionLast="47" xr6:coauthVersionMax="47" xr10:uidLastSave="{00000000-0000-0000-0000-000000000000}"/>
  <bookViews>
    <workbookView xWindow="1905" yWindow="3000" windowWidth="21330" windowHeight="12345" xr2:uid="{00000000-000D-0000-FFFF-FFFF00000000}"/>
  </bookViews>
  <sheets>
    <sheet name="Fichaje" sheetId="1" r:id="rId1"/>
    <sheet name="Datos" sheetId="2" r:id="rId2"/>
    <sheet name="Empleados" sheetId="3" r:id="rId3"/>
    <sheet name="Resumen" sheetId="4" r:id="rId4"/>
  </sheets>
  <definedNames>
    <definedName name="DescansoDiario">Datos!$B$2</definedName>
    <definedName name="FechaInicio">Datos!$B$1</definedName>
    <definedName name="HrsDiaNormal">Datos!$B$3</definedName>
    <definedName name="HrsSemNormal">Datos!$B$4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 l="1"/>
  <c r="E14" i="4"/>
  <c r="E13" i="4"/>
  <c r="E12" i="4"/>
  <c r="E11" i="4"/>
  <c r="E10" i="4"/>
  <c r="E9" i="4"/>
  <c r="E8" i="4"/>
  <c r="E7" i="4"/>
  <c r="E6" i="4"/>
  <c r="B4" i="4"/>
  <c r="B3" i="4"/>
  <c r="R15" i="1"/>
  <c r="D15" i="4" s="1"/>
  <c r="F15" i="4" s="1"/>
  <c r="Q15" i="1"/>
  <c r="C15" i="4" s="1"/>
  <c r="P15" i="1"/>
  <c r="B15" i="4" s="1"/>
  <c r="R14" i="1"/>
  <c r="Q14" i="1" s="1"/>
  <c r="C14" i="4" s="1"/>
  <c r="P14" i="1"/>
  <c r="B14" i="4" s="1"/>
  <c r="R13" i="1"/>
  <c r="Q13" i="1" s="1"/>
  <c r="C13" i="4" s="1"/>
  <c r="P13" i="1"/>
  <c r="B13" i="4" s="1"/>
  <c r="R12" i="1"/>
  <c r="D12" i="4" s="1"/>
  <c r="F12" i="4" s="1"/>
  <c r="P12" i="1"/>
  <c r="B12" i="4" s="1"/>
  <c r="R11" i="1"/>
  <c r="D11" i="4" s="1"/>
  <c r="F11" i="4" s="1"/>
  <c r="P11" i="1"/>
  <c r="B11" i="4" s="1"/>
  <c r="R10" i="1"/>
  <c r="D10" i="4" s="1"/>
  <c r="F10" i="4" s="1"/>
  <c r="Q10" i="1"/>
  <c r="C10" i="4" s="1"/>
  <c r="P10" i="1"/>
  <c r="B10" i="4" s="1"/>
  <c r="R9" i="1"/>
  <c r="D9" i="4" s="1"/>
  <c r="F9" i="4" s="1"/>
  <c r="P9" i="1"/>
  <c r="B9" i="4" s="1"/>
  <c r="R8" i="1"/>
  <c r="D8" i="4" s="1"/>
  <c r="F8" i="4" s="1"/>
  <c r="P8" i="1"/>
  <c r="B8" i="4" s="1"/>
  <c r="R7" i="1"/>
  <c r="D7" i="4" s="1"/>
  <c r="F7" i="4" s="1"/>
  <c r="P7" i="1"/>
  <c r="Q7" i="1" s="1"/>
  <c r="C7" i="4" s="1"/>
  <c r="R6" i="1"/>
  <c r="D6" i="4" s="1"/>
  <c r="P6" i="1"/>
  <c r="Q6" i="1" s="1"/>
  <c r="N3" i="1"/>
  <c r="L3" i="1"/>
  <c r="J3" i="1"/>
  <c r="H3" i="1"/>
  <c r="F3" i="1"/>
  <c r="D3" i="1"/>
  <c r="B3" i="1"/>
  <c r="D16" i="4" l="1"/>
  <c r="F6" i="4"/>
  <c r="F16" i="4" s="1"/>
  <c r="C6" i="4"/>
  <c r="C16" i="4" s="1"/>
  <c r="Q16" i="1"/>
  <c r="Q9" i="1"/>
  <c r="C9" i="4" s="1"/>
  <c r="P16" i="1"/>
  <c r="R16" i="1"/>
  <c r="D13" i="4"/>
  <c r="F13" i="4" s="1"/>
  <c r="B6" i="4"/>
  <c r="B16" i="4" s="1"/>
  <c r="Q11" i="1"/>
  <c r="C11" i="4" s="1"/>
  <c r="D14" i="4"/>
  <c r="F14" i="4" s="1"/>
  <c r="Q12" i="1"/>
  <c r="C12" i="4" s="1"/>
  <c r="B7" i="4"/>
  <c r="Q8" i="1"/>
  <c r="C8" i="4" s="1"/>
</calcChain>
</file>

<file path=xl/sharedStrings.xml><?xml version="1.0" encoding="utf-8"?>
<sst xmlns="http://schemas.openxmlformats.org/spreadsheetml/2006/main" count="77" uniqueCount="40">
  <si>
    <t>PLANTILLA DE CONTROL HORARIO — Hoja de fichaje semanal</t>
  </si>
  <si>
    <t>Fecha</t>
  </si>
  <si>
    <t>Día</t>
  </si>
  <si>
    <t>Lunes</t>
  </si>
  <si>
    <t>Martes</t>
  </si>
  <si>
    <t>Miércoles</t>
  </si>
  <si>
    <t>Jueves</t>
  </si>
  <si>
    <t>Viernes</t>
  </si>
  <si>
    <t>Sábado</t>
  </si>
  <si>
    <t>Domingo</t>
  </si>
  <si>
    <t>Horas
normales</t>
  </si>
  <si>
    <t>Horas
extra</t>
  </si>
  <si>
    <t>Total horas</t>
  </si>
  <si>
    <t>Empleado</t>
  </si>
  <si>
    <t>Inicio</t>
  </si>
  <si>
    <t>Fin</t>
  </si>
  <si>
    <t>Juan</t>
  </si>
  <si>
    <t>Pedro</t>
  </si>
  <si>
    <t>María</t>
  </si>
  <si>
    <t>Josefina</t>
  </si>
  <si>
    <t>Carla</t>
  </si>
  <si>
    <t>Carlos</t>
  </si>
  <si>
    <t>Adrián</t>
  </si>
  <si>
    <t>Pilar</t>
  </si>
  <si>
    <t>Ana</t>
  </si>
  <si>
    <t>Cristian</t>
  </si>
  <si>
    <t>Totales</t>
  </si>
  <si>
    <t>Fecha inicio de semana (Lunes)</t>
  </si>
  <si>
    <t>Descanso diario (hh:mm)</t>
  </si>
  <si>
    <t>Horas normales por día (hh:mm)</t>
  </si>
  <si>
    <t>Horas normales por semana ([h]:mm)</t>
  </si>
  <si>
    <t>Nota</t>
  </si>
  <si>
    <t>Edita estos parámetros para tu organización. Las fórmulas usan estos valores para calcular horas normales y extras tanto por día como por semana.</t>
  </si>
  <si>
    <t>Tarifa €/h</t>
  </si>
  <si>
    <t>Resumen semanal</t>
  </si>
  <si>
    <t>Semana (desde)</t>
  </si>
  <si>
    <t>Semana (hasta)</t>
  </si>
  <si>
    <t>Horas normales</t>
  </si>
  <si>
    <t>Horas extra</t>
  </si>
  <si>
    <t>Coste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</si>
</sst>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dd\-mmm\-aaaa"/>
    <numFmt numFmtId="166" formatCode="hh:mm"/>
    <numFmt numFmtId="167" formatCode="[h]:mm"/>
  </numFmts>
  <fonts count="4" x14ac:knownFonts="1">
    <font>
      <sz val="11"/>
      <color theme="1"/>
      <name val="Calibri"/>
      <family val="2"/>
      <scheme val="minor"/>
    </font>
    <font>
      <b/>
      <sz val="11"/>
      <name val="Calibri"/>
    </font>
    <font>
      <b/>
      <sz val="14"/>
      <name val="Calibri"/>
    </font>
    <font>
      <b/>
      <sz val="13"/>
      <name val="Calibri"/>
    </font>
  </fonts>
  <fills count="3">
    <fill>
      <patternFill patternType="none"/>
    </fill>
    <fill>
      <patternFill patternType="gray125"/>
    </fill>
    <fill>
      <patternFill patternType="solid">
        <fgColor rgb="FFD9D9D9"/>
      </patternFill>
    </fill>
  </fills>
  <borders count="2">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23">
    <xf numFmtId="0" fontId="0" fillId="0" borderId="0" xfId="0"/>
    <xf numFmtId="0" fontId="1" fillId="0" borderId="1" xfId="0" applyFont="1" applyBorder="1"/>
    <xf numFmtId="0" fontId="1" fillId="2" borderId="1" xfId="0" applyFont="1" applyFill="1" applyBorder="1" applyAlignment="1">
      <alignment horizontal="center" vertical="center"/>
    </xf>
    <xf numFmtId="0" fontId="0" fillId="0" borderId="1" xfId="0" applyBorder="1"/>
    <xf numFmtId="166" fontId="0" fillId="0" borderId="1" xfId="0" applyNumberFormat="1" applyBorder="1"/>
    <xf numFmtId="167" fontId="0" fillId="0" borderId="1" xfId="0" applyNumberFormat="1" applyBorder="1"/>
    <xf numFmtId="0" fontId="1" fillId="0" borderId="0" xfId="0" applyFont="1"/>
    <xf numFmtId="167" fontId="1" fillId="0" borderId="0" xfId="0" applyNumberFormat="1" applyFont="1"/>
    <xf numFmtId="165" fontId="0" fillId="0" borderId="0" xfId="0" applyNumberFormat="1"/>
    <xf numFmtId="166" fontId="0" fillId="0" borderId="0" xfId="0" applyNumberFormat="1"/>
    <xf numFmtId="167" fontId="0" fillId="0" borderId="0" xfId="0" applyNumberFormat="1"/>
    <xf numFmtId="0" fontId="1" fillId="2" borderId="1" xfId="0" applyFont="1" applyFill="1" applyBorder="1"/>
    <xf numFmtId="4" fontId="0" fillId="0" borderId="1" xfId="0" applyNumberFormat="1" applyBorder="1"/>
    <xf numFmtId="0" fontId="1" fillId="2" borderId="1" xfId="0" applyFont="1" applyFill="1" applyBorder="1" applyAlignment="1">
      <alignment horizontal="center"/>
    </xf>
    <xf numFmtId="167" fontId="1" fillId="0" borderId="1" xfId="0" applyNumberFormat="1" applyFont="1" applyBorder="1"/>
    <xf numFmtId="4" fontId="1" fillId="0" borderId="1" xfId="0" applyNumberFormat="1" applyFont="1" applyBorder="1"/>
    <xf numFmtId="0" fontId="2" fillId="0" borderId="0" xfId="0" applyFont="1" applyAlignment="1">
      <alignment horizontal="center"/>
    </xf>
    <xf numFmtId="0" fontId="0" fillId="0" borderId="0" xfId="0"/>
    <xf numFmtId="1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vertical="center"/>
    </xf>
  </cellXfs>
  <cellStyles count="1">
    <cellStyle name="Normal" xfId="0" builtinId="0"/>
  </cellStyles>
  <dxfs count="1">
    <dxf>
      <fill>
        <patternFill patternType="solid">
          <f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workbookViewId="0">
      <pane xSplit="1" ySplit="5" topLeftCell="B6" activePane="bottomRight" state="frozen"/>
      <selection pane="topRight"/>
      <selection pane="bottomLeft"/>
      <selection pane="bottomRight" activeCell="W17" sqref="W17"/>
    </sheetView>
  </sheetViews>
  <sheetFormatPr baseColWidth="10" defaultColWidth="9.140625" defaultRowHeight="15" x14ac:dyDescent="0.25"/>
  <cols>
    <col min="1" max="1" width="11.28515625" customWidth="1"/>
    <col min="2" max="15" width="6.140625" customWidth="1"/>
    <col min="16" max="16" width="9.28515625" bestFit="1" customWidth="1"/>
    <col min="17" max="17" width="6" bestFit="1" customWidth="1"/>
    <col min="18" max="18" width="10.7109375" bestFit="1" customWidth="1"/>
  </cols>
  <sheetData>
    <row r="1" spans="1:18" ht="18.75" x14ac:dyDescent="0.3">
      <c r="A1" s="16" t="s">
        <v>0</v>
      </c>
      <c r="B1" s="17"/>
      <c r="C1" s="17"/>
      <c r="D1" s="17"/>
      <c r="E1" s="17"/>
      <c r="F1" s="17"/>
      <c r="G1" s="17"/>
      <c r="H1" s="17"/>
      <c r="I1" s="17"/>
      <c r="J1" s="17"/>
      <c r="K1" s="17"/>
      <c r="L1" s="17"/>
      <c r="M1" s="17"/>
      <c r="N1" s="17"/>
      <c r="O1" s="17"/>
      <c r="P1" s="17"/>
      <c r="Q1" s="17"/>
      <c r="R1" s="17"/>
    </row>
    <row r="3" spans="1:18" x14ac:dyDescent="0.25">
      <c r="A3" s="1" t="s">
        <v>1</v>
      </c>
      <c r="B3" s="18">
        <f>FechaInicio+0</f>
        <v>45831</v>
      </c>
      <c r="C3" s="19"/>
      <c r="D3" s="18">
        <f>FechaInicio+1</f>
        <v>45832</v>
      </c>
      <c r="E3" s="19"/>
      <c r="F3" s="18">
        <f>FechaInicio+2</f>
        <v>45833</v>
      </c>
      <c r="G3" s="19"/>
      <c r="H3" s="18">
        <f>FechaInicio+3</f>
        <v>45834</v>
      </c>
      <c r="I3" s="19"/>
      <c r="J3" s="18">
        <f>FechaInicio+4</f>
        <v>45835</v>
      </c>
      <c r="K3" s="19"/>
      <c r="L3" s="18">
        <f>FechaInicio+5</f>
        <v>45836</v>
      </c>
      <c r="M3" s="19"/>
      <c r="N3" s="18">
        <f>FechaInicio+6</f>
        <v>45837</v>
      </c>
      <c r="O3" s="19"/>
      <c r="P3" s="2"/>
      <c r="Q3" s="2"/>
      <c r="R3" s="2"/>
    </row>
    <row r="4" spans="1:18" ht="30" x14ac:dyDescent="0.25">
      <c r="A4" s="22" t="s">
        <v>2</v>
      </c>
      <c r="B4" s="19" t="s">
        <v>3</v>
      </c>
      <c r="C4" s="19"/>
      <c r="D4" s="19" t="s">
        <v>4</v>
      </c>
      <c r="E4" s="19"/>
      <c r="F4" s="19" t="s">
        <v>5</v>
      </c>
      <c r="G4" s="19"/>
      <c r="H4" s="19" t="s">
        <v>6</v>
      </c>
      <c r="I4" s="19"/>
      <c r="J4" s="19" t="s">
        <v>7</v>
      </c>
      <c r="K4" s="19"/>
      <c r="L4" s="19" t="s">
        <v>8</v>
      </c>
      <c r="M4" s="19"/>
      <c r="N4" s="19" t="s">
        <v>9</v>
      </c>
      <c r="O4" s="19"/>
      <c r="P4" s="21" t="s">
        <v>10</v>
      </c>
      <c r="Q4" s="21" t="s">
        <v>11</v>
      </c>
      <c r="R4" s="2" t="s">
        <v>12</v>
      </c>
    </row>
    <row r="5" spans="1:18" x14ac:dyDescent="0.25">
      <c r="A5" s="1" t="s">
        <v>13</v>
      </c>
      <c r="B5" s="2" t="s">
        <v>14</v>
      </c>
      <c r="C5" s="2" t="s">
        <v>15</v>
      </c>
      <c r="D5" s="2" t="s">
        <v>14</v>
      </c>
      <c r="E5" s="2" t="s">
        <v>15</v>
      </c>
      <c r="F5" s="2" t="s">
        <v>14</v>
      </c>
      <c r="G5" s="2" t="s">
        <v>15</v>
      </c>
      <c r="H5" s="2" t="s">
        <v>14</v>
      </c>
      <c r="I5" s="2" t="s">
        <v>15</v>
      </c>
      <c r="J5" s="2" t="s">
        <v>14</v>
      </c>
      <c r="K5" s="2" t="s">
        <v>15</v>
      </c>
      <c r="L5" s="2" t="s">
        <v>14</v>
      </c>
      <c r="M5" s="2" t="s">
        <v>15</v>
      </c>
      <c r="N5" s="2" t="s">
        <v>14</v>
      </c>
      <c r="O5" s="2" t="s">
        <v>15</v>
      </c>
      <c r="P5" s="2"/>
      <c r="Q5" s="2"/>
      <c r="R5" s="2"/>
    </row>
    <row r="6" spans="1:18" x14ac:dyDescent="0.25">
      <c r="A6" s="3" t="s">
        <v>16</v>
      </c>
      <c r="B6" s="4">
        <v>0.375</v>
      </c>
      <c r="C6" s="4">
        <v>0.72916666666666663</v>
      </c>
      <c r="D6" s="4">
        <v>0.375</v>
      </c>
      <c r="E6" s="4">
        <v>0.72916666666666663</v>
      </c>
      <c r="F6" s="4">
        <v>0.375</v>
      </c>
      <c r="G6" s="4">
        <v>0.72916666666666663</v>
      </c>
      <c r="H6" s="4">
        <v>0.375</v>
      </c>
      <c r="I6" s="4">
        <v>0.72916666666666663</v>
      </c>
      <c r="J6" s="4">
        <v>0.375</v>
      </c>
      <c r="K6" s="4">
        <v>0.6875</v>
      </c>
      <c r="L6" s="4">
        <v>0.41666666666666669</v>
      </c>
      <c r="M6" s="4">
        <v>0.58333333333333337</v>
      </c>
      <c r="N6" s="3"/>
      <c r="O6" s="3"/>
      <c r="P6" s="5">
        <f t="shared" ref="P6:P15" si="0">MIN(HrsSemNormal,MIN(HrsDiaNormal,IF(AND(B6&lt;&gt;"",C6&lt;&gt;""),MAX(0,MOD(C6-B6,1)-DescansoDiario),0))+MIN(HrsDiaNormal,IF(AND(D6&lt;&gt;"",E6&lt;&gt;""),MAX(0,MOD(E6-D6,1)-DescansoDiario),0))+MIN(HrsDiaNormal,IF(AND(F6&lt;&gt;"",G6&lt;&gt;""),MAX(0,MOD(G6-F6,1)-DescansoDiario),0))+MIN(HrsDiaNormal,IF(AND(H6&lt;&gt;"",I6&lt;&gt;""),MAX(0,MOD(I6-H6,1)-DescansoDiario),0))+MIN(HrsDiaNormal,IF(AND(J6&lt;&gt;"",K6&lt;&gt;""),MAX(0,MOD(K6-J6,1)-DescansoDiario),0))+MIN(HrsDiaNormal,IF(AND(L6&lt;&gt;"",M6&lt;&gt;""),MAX(0,MOD(M6-L6,1)-DescansoDiario),0))+MIN(HrsDiaNormal,IF(AND(N6&lt;&gt;"",O6&lt;&gt;""),MAX(0,MOD(O6-N6,1)-DescansoDiario),0)))</f>
        <v>1.666666666666667</v>
      </c>
      <c r="Q6" s="5">
        <f t="shared" ref="Q6:Q15" si="1">MAX(0,R6-P6)</f>
        <v>0.10416666666666652</v>
      </c>
      <c r="R6" s="5">
        <f t="shared" ref="R6:R15" si="2">IF(AND(B6&lt;&gt;"",C6&lt;&gt;""),MAX(0,MOD(C6-B6,1)-DescansoDiario),0)+IF(AND(D6&lt;&gt;"",E6&lt;&gt;""),MAX(0,MOD(E6-D6,1)-DescansoDiario),0)+IF(AND(F6&lt;&gt;"",G6&lt;&gt;""),MAX(0,MOD(G6-F6,1)-DescansoDiario),0)+IF(AND(H6&lt;&gt;"",I6&lt;&gt;""),MAX(0,MOD(I6-H6,1)-DescansoDiario),0)+IF(AND(J6&lt;&gt;"",K6&lt;&gt;""),MAX(0,MOD(K6-J6,1)-DescansoDiario),0)+IF(AND(L6&lt;&gt;"",M6&lt;&gt;""),MAX(0,MOD(M6-L6,1)-DescansoDiario),0)+IF(AND(N6&lt;&gt;"",O6&lt;&gt;""),MAX(0,MOD(O6-N6,1)-DescansoDiario),0)</f>
        <v>1.7708333333333335</v>
      </c>
    </row>
    <row r="7" spans="1:18" x14ac:dyDescent="0.25">
      <c r="A7" s="3" t="s">
        <v>17</v>
      </c>
      <c r="B7" s="4">
        <v>0.38541666666666669</v>
      </c>
      <c r="C7" s="4">
        <v>0.73958333333333337</v>
      </c>
      <c r="D7" s="4">
        <v>0.38541666666666669</v>
      </c>
      <c r="E7" s="4">
        <v>0.73958333333333337</v>
      </c>
      <c r="F7" s="4">
        <v>0.38541666666666669</v>
      </c>
      <c r="G7" s="4">
        <v>0.73958333333333337</v>
      </c>
      <c r="H7" s="4">
        <v>0.38541666666666669</v>
      </c>
      <c r="I7" s="4">
        <v>0.73958333333333337</v>
      </c>
      <c r="J7" s="4">
        <v>0.38541666666666669</v>
      </c>
      <c r="K7" s="4">
        <v>0.69791666666666663</v>
      </c>
      <c r="L7" s="4">
        <v>0.42708333333333331</v>
      </c>
      <c r="M7" s="4">
        <v>0.59375</v>
      </c>
      <c r="N7" s="3"/>
      <c r="O7" s="3"/>
      <c r="P7" s="5">
        <f t="shared" si="0"/>
        <v>1.666666666666667</v>
      </c>
      <c r="Q7" s="5">
        <f t="shared" si="1"/>
        <v>0.10416666666666652</v>
      </c>
      <c r="R7" s="5">
        <f t="shared" si="2"/>
        <v>1.7708333333333335</v>
      </c>
    </row>
    <row r="8" spans="1:18" x14ac:dyDescent="0.25">
      <c r="A8" s="3" t="s">
        <v>18</v>
      </c>
      <c r="B8" s="4">
        <v>0.39583333333333331</v>
      </c>
      <c r="C8" s="4">
        <v>0.75</v>
      </c>
      <c r="D8" s="4">
        <v>0.39583333333333331</v>
      </c>
      <c r="E8" s="4">
        <v>0.75</v>
      </c>
      <c r="F8" s="4">
        <v>0.39583333333333331</v>
      </c>
      <c r="G8" s="4">
        <v>0.75</v>
      </c>
      <c r="H8" s="4">
        <v>0.39583333333333331</v>
      </c>
      <c r="I8" s="4">
        <v>0.75</v>
      </c>
      <c r="J8" s="4">
        <v>0.39583333333333331</v>
      </c>
      <c r="K8" s="4">
        <v>0.70833333333333337</v>
      </c>
      <c r="L8" s="4">
        <v>0.4375</v>
      </c>
      <c r="M8" s="4">
        <v>0.60416666666666663</v>
      </c>
      <c r="N8" s="3"/>
      <c r="O8" s="3"/>
      <c r="P8" s="5">
        <f t="shared" si="0"/>
        <v>1.666666666666667</v>
      </c>
      <c r="Q8" s="5">
        <f t="shared" si="1"/>
        <v>0.10416666666666652</v>
      </c>
      <c r="R8" s="5">
        <f t="shared" si="2"/>
        <v>1.7708333333333335</v>
      </c>
    </row>
    <row r="9" spans="1:18" x14ac:dyDescent="0.25">
      <c r="A9" s="3" t="s">
        <v>19</v>
      </c>
      <c r="B9" s="4">
        <v>0.375</v>
      </c>
      <c r="C9" s="4">
        <v>0.72916666666666663</v>
      </c>
      <c r="D9" s="4">
        <v>0.375</v>
      </c>
      <c r="E9" s="4">
        <v>0.72916666666666663</v>
      </c>
      <c r="F9" s="4">
        <v>0.375</v>
      </c>
      <c r="G9" s="4">
        <v>0.72916666666666663</v>
      </c>
      <c r="H9" s="4">
        <v>0.375</v>
      </c>
      <c r="I9" s="4">
        <v>0.72916666666666663</v>
      </c>
      <c r="J9" s="4">
        <v>0.375</v>
      </c>
      <c r="K9" s="4">
        <v>0.6875</v>
      </c>
      <c r="L9" s="4">
        <v>0.41666666666666669</v>
      </c>
      <c r="M9" s="4">
        <v>0.58333333333333337</v>
      </c>
      <c r="N9" s="3"/>
      <c r="O9" s="3"/>
      <c r="P9" s="5">
        <f t="shared" si="0"/>
        <v>1.666666666666667</v>
      </c>
      <c r="Q9" s="5">
        <f t="shared" si="1"/>
        <v>0.10416666666666652</v>
      </c>
      <c r="R9" s="5">
        <f t="shared" si="2"/>
        <v>1.7708333333333335</v>
      </c>
    </row>
    <row r="10" spans="1:18" x14ac:dyDescent="0.25">
      <c r="A10" s="3" t="s">
        <v>20</v>
      </c>
      <c r="B10" s="4">
        <v>0.38541666666666669</v>
      </c>
      <c r="C10" s="4">
        <v>0.73958333333333337</v>
      </c>
      <c r="D10" s="4">
        <v>0.38541666666666669</v>
      </c>
      <c r="E10" s="4">
        <v>0.73958333333333337</v>
      </c>
      <c r="F10" s="4">
        <v>0.38541666666666669</v>
      </c>
      <c r="G10" s="4">
        <v>0.73958333333333337</v>
      </c>
      <c r="H10" s="4">
        <v>0.38541666666666669</v>
      </c>
      <c r="I10" s="4">
        <v>0.73958333333333337</v>
      </c>
      <c r="J10" s="4">
        <v>0.38541666666666669</v>
      </c>
      <c r="K10" s="4">
        <v>0.69791666666666663</v>
      </c>
      <c r="L10" s="4">
        <v>0.42708333333333331</v>
      </c>
      <c r="M10" s="4">
        <v>0.59375</v>
      </c>
      <c r="N10" s="3"/>
      <c r="O10" s="3"/>
      <c r="P10" s="5">
        <f t="shared" si="0"/>
        <v>1.666666666666667</v>
      </c>
      <c r="Q10" s="5">
        <f t="shared" si="1"/>
        <v>0.10416666666666652</v>
      </c>
      <c r="R10" s="5">
        <f t="shared" si="2"/>
        <v>1.7708333333333335</v>
      </c>
    </row>
    <row r="11" spans="1:18" x14ac:dyDescent="0.25">
      <c r="A11" s="3" t="s">
        <v>21</v>
      </c>
      <c r="B11" s="4">
        <v>0.39583333333333331</v>
      </c>
      <c r="C11" s="4">
        <v>0.75</v>
      </c>
      <c r="D11" s="4">
        <v>0.39583333333333331</v>
      </c>
      <c r="E11" s="4">
        <v>0.75</v>
      </c>
      <c r="F11" s="4">
        <v>0.39583333333333331</v>
      </c>
      <c r="G11" s="4">
        <v>0.75</v>
      </c>
      <c r="H11" s="4">
        <v>0.39583333333333331</v>
      </c>
      <c r="I11" s="4">
        <v>0.75</v>
      </c>
      <c r="J11" s="4">
        <v>0.39583333333333331</v>
      </c>
      <c r="K11" s="4">
        <v>0.70833333333333337</v>
      </c>
      <c r="L11" s="4">
        <v>0.4375</v>
      </c>
      <c r="M11" s="4">
        <v>0.60416666666666663</v>
      </c>
      <c r="N11" s="3"/>
      <c r="O11" s="3"/>
      <c r="P11" s="5">
        <f t="shared" si="0"/>
        <v>1.666666666666667</v>
      </c>
      <c r="Q11" s="5">
        <f t="shared" si="1"/>
        <v>0.10416666666666652</v>
      </c>
      <c r="R11" s="5">
        <f t="shared" si="2"/>
        <v>1.7708333333333335</v>
      </c>
    </row>
    <row r="12" spans="1:18" x14ac:dyDescent="0.25">
      <c r="A12" s="3" t="s">
        <v>22</v>
      </c>
      <c r="B12" s="4">
        <v>0.375</v>
      </c>
      <c r="C12" s="4">
        <v>0.72916666666666663</v>
      </c>
      <c r="D12" s="4">
        <v>0.375</v>
      </c>
      <c r="E12" s="4">
        <v>0.72916666666666663</v>
      </c>
      <c r="F12" s="4">
        <v>0.375</v>
      </c>
      <c r="G12" s="4">
        <v>0.72916666666666663</v>
      </c>
      <c r="H12" s="4">
        <v>0.375</v>
      </c>
      <c r="I12" s="4">
        <v>0.72916666666666663</v>
      </c>
      <c r="J12" s="4">
        <v>0.375</v>
      </c>
      <c r="K12" s="4">
        <v>0.6875</v>
      </c>
      <c r="L12" s="4">
        <v>0.41666666666666669</v>
      </c>
      <c r="M12" s="4">
        <v>0.58333333333333337</v>
      </c>
      <c r="N12" s="3"/>
      <c r="O12" s="3"/>
      <c r="P12" s="5">
        <f t="shared" si="0"/>
        <v>1.666666666666667</v>
      </c>
      <c r="Q12" s="5">
        <f t="shared" si="1"/>
        <v>0.10416666666666652</v>
      </c>
      <c r="R12" s="5">
        <f t="shared" si="2"/>
        <v>1.7708333333333335</v>
      </c>
    </row>
    <row r="13" spans="1:18" x14ac:dyDescent="0.25">
      <c r="A13" s="3" t="s">
        <v>23</v>
      </c>
      <c r="B13" s="4">
        <v>0.38541666666666669</v>
      </c>
      <c r="C13" s="4">
        <v>0.73958333333333337</v>
      </c>
      <c r="D13" s="4">
        <v>0.38541666666666669</v>
      </c>
      <c r="E13" s="4">
        <v>0.73958333333333337</v>
      </c>
      <c r="F13" s="4">
        <v>0.38541666666666669</v>
      </c>
      <c r="G13" s="4">
        <v>0.73958333333333337</v>
      </c>
      <c r="H13" s="4">
        <v>0.38541666666666669</v>
      </c>
      <c r="I13" s="4">
        <v>0.73958333333333337</v>
      </c>
      <c r="J13" s="4">
        <v>0.38541666666666669</v>
      </c>
      <c r="K13" s="4">
        <v>0.69791666666666663</v>
      </c>
      <c r="L13" s="4">
        <v>0.42708333333333331</v>
      </c>
      <c r="M13" s="4">
        <v>0.59375</v>
      </c>
      <c r="N13" s="3"/>
      <c r="O13" s="3"/>
      <c r="P13" s="5">
        <f t="shared" si="0"/>
        <v>1.666666666666667</v>
      </c>
      <c r="Q13" s="5">
        <f t="shared" si="1"/>
        <v>0.10416666666666652</v>
      </c>
      <c r="R13" s="5">
        <f t="shared" si="2"/>
        <v>1.7708333333333335</v>
      </c>
    </row>
    <row r="14" spans="1:18" x14ac:dyDescent="0.25">
      <c r="A14" s="3" t="s">
        <v>24</v>
      </c>
      <c r="B14" s="4">
        <v>0.39583333333333331</v>
      </c>
      <c r="C14" s="4">
        <v>0.75</v>
      </c>
      <c r="D14" s="4">
        <v>0.39583333333333331</v>
      </c>
      <c r="E14" s="4">
        <v>0.75</v>
      </c>
      <c r="F14" s="4">
        <v>0.39583333333333331</v>
      </c>
      <c r="G14" s="4">
        <v>0.75</v>
      </c>
      <c r="H14" s="4">
        <v>0.39583333333333331</v>
      </c>
      <c r="I14" s="4">
        <v>0.75</v>
      </c>
      <c r="J14" s="4">
        <v>0.39583333333333331</v>
      </c>
      <c r="K14" s="4">
        <v>0.70833333333333337</v>
      </c>
      <c r="L14" s="4">
        <v>0.4375</v>
      </c>
      <c r="M14" s="4">
        <v>0.60416666666666663</v>
      </c>
      <c r="N14" s="3"/>
      <c r="O14" s="3"/>
      <c r="P14" s="5">
        <f t="shared" si="0"/>
        <v>1.666666666666667</v>
      </c>
      <c r="Q14" s="5">
        <f t="shared" si="1"/>
        <v>0.10416666666666652</v>
      </c>
      <c r="R14" s="5">
        <f t="shared" si="2"/>
        <v>1.7708333333333335</v>
      </c>
    </row>
    <row r="15" spans="1:18" x14ac:dyDescent="0.25">
      <c r="A15" s="3" t="s">
        <v>25</v>
      </c>
      <c r="B15" s="4">
        <v>0.375</v>
      </c>
      <c r="C15" s="4">
        <v>0.72916666666666663</v>
      </c>
      <c r="D15" s="4">
        <v>0.375</v>
      </c>
      <c r="E15" s="4">
        <v>0.72916666666666663</v>
      </c>
      <c r="F15" s="4">
        <v>0.375</v>
      </c>
      <c r="G15" s="4">
        <v>0.72916666666666663</v>
      </c>
      <c r="H15" s="4">
        <v>0.375</v>
      </c>
      <c r="I15" s="4">
        <v>0.72916666666666663</v>
      </c>
      <c r="J15" s="4">
        <v>0.375</v>
      </c>
      <c r="K15" s="4">
        <v>0.6875</v>
      </c>
      <c r="L15" s="4">
        <v>0.41666666666666669</v>
      </c>
      <c r="M15" s="4">
        <v>0.58333333333333337</v>
      </c>
      <c r="N15" s="3"/>
      <c r="O15" s="3"/>
      <c r="P15" s="5">
        <f t="shared" si="0"/>
        <v>1.666666666666667</v>
      </c>
      <c r="Q15" s="5">
        <f t="shared" si="1"/>
        <v>0.10416666666666652</v>
      </c>
      <c r="R15" s="5">
        <f t="shared" si="2"/>
        <v>1.7708333333333335</v>
      </c>
    </row>
    <row r="16" spans="1:18" x14ac:dyDescent="0.25">
      <c r="A16" s="6" t="s">
        <v>26</v>
      </c>
      <c r="P16" s="7">
        <f>SUM(P6:P15)</f>
        <v>16.666666666666675</v>
      </c>
      <c r="Q16" s="7">
        <f>SUM(Q6:Q15)</f>
        <v>1.0416666666666652</v>
      </c>
      <c r="R16" s="7">
        <f>SUM(R6:R15)</f>
        <v>17.708333333333336</v>
      </c>
    </row>
  </sheetData>
  <mergeCells count="15">
    <mergeCell ref="A1:R1"/>
    <mergeCell ref="B3:C3"/>
    <mergeCell ref="B4:C4"/>
    <mergeCell ref="D3:E3"/>
    <mergeCell ref="D4:E4"/>
    <mergeCell ref="F3:G3"/>
    <mergeCell ref="F4:G4"/>
    <mergeCell ref="H3:I3"/>
    <mergeCell ref="H4:I4"/>
    <mergeCell ref="J3:K3"/>
    <mergeCell ref="J4:K4"/>
    <mergeCell ref="L3:M3"/>
    <mergeCell ref="L4:M4"/>
    <mergeCell ref="N3:O3"/>
    <mergeCell ref="N4:O4"/>
  </mergeCells>
  <conditionalFormatting sqref="B6:O20">
    <cfRule type="expression" dxfId="0" priority="1" stopIfTrue="1">
      <formula>OR(AND(B6&lt;&gt;"",C6=""),AND(B6="",C6&lt;&gt;""))</formula>
    </cfRule>
  </conditionalFormatting>
  <dataValidations count="1">
    <dataValidation type="time" allowBlank="1" showInputMessage="1" showErrorMessage="1" error="Introduce hora válida en formato hh:mm" prompt="Escribe horas como 09:00, 17:30, etc." sqref="B6 C6 D6 E6 F6 G6 H6 I6 J6 K6 L6 M6 B7 C7 D7 E7 F7 G7 H7 I7 J7 K7 L7 M7 B8 C8 D8 E8 F8 G8 H8 I8 J8 K8 L8 M8 B9 C9 D9 E9 F9 G9 H9 I9 J9 K9 L9 M9 B10 C10 D10 E10 F10 G10 H10 I10 J10 K10 L10 M10 B11 C11 D11 E11 F11 G11 H11 I11 J11 K11 L11 M11 B12 C12 D12 E12 F12 G12 H12 I12 J12 K12 L12 M12 B13 C13 D13 E13 F13 G13 H13 I13 J13 K13 L13 M13 B14 C14 D14 E14 F14 G14 H14 I14 J14 K14 L14 M14 B15 C15 D15 E15 F15 G15 H15 I15 J15 K15 L15 M15" xr:uid="{00000000-0002-0000-0000-000000000000}">
      <formula1>TIME(0,0,0)</formula1>
      <formula2>TIME(23,59,59)</formula2>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baseColWidth="10" defaultColWidth="9.140625" defaultRowHeight="15" x14ac:dyDescent="0.25"/>
  <cols>
    <col min="1" max="1" width="34.42578125" bestFit="1" customWidth="1"/>
    <col min="2" max="2" width="20.85546875" customWidth="1"/>
  </cols>
  <sheetData>
    <row r="1" spans="1:2" x14ac:dyDescent="0.25">
      <c r="A1" t="s">
        <v>27</v>
      </c>
      <c r="B1" s="8">
        <v>45831</v>
      </c>
    </row>
    <row r="2" spans="1:2" x14ac:dyDescent="0.25">
      <c r="A2" t="s">
        <v>28</v>
      </c>
      <c r="B2" s="9">
        <v>2.0833333333333329E-2</v>
      </c>
    </row>
    <row r="3" spans="1:2" x14ac:dyDescent="0.25">
      <c r="A3" t="s">
        <v>29</v>
      </c>
      <c r="B3" s="9">
        <v>0.33333333333333331</v>
      </c>
    </row>
    <row r="4" spans="1:2" x14ac:dyDescent="0.25">
      <c r="A4" t="s">
        <v>30</v>
      </c>
      <c r="B4" s="10">
        <v>1.666666666666667</v>
      </c>
    </row>
    <row r="6" spans="1:2" x14ac:dyDescent="0.25">
      <c r="A6" t="s">
        <v>31</v>
      </c>
      <c r="B6" t="s">
        <v>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workbookViewId="0"/>
  </sheetViews>
  <sheetFormatPr baseColWidth="10" defaultColWidth="9.140625" defaultRowHeight="15" x14ac:dyDescent="0.25"/>
  <cols>
    <col min="1" max="1" width="20" customWidth="1"/>
    <col min="2" max="2" width="12" customWidth="1"/>
  </cols>
  <sheetData>
    <row r="1" spans="1:2" x14ac:dyDescent="0.25">
      <c r="A1" s="11" t="s">
        <v>13</v>
      </c>
      <c r="B1" s="11" t="s">
        <v>33</v>
      </c>
    </row>
    <row r="2" spans="1:2" x14ac:dyDescent="0.25">
      <c r="A2" s="3" t="s">
        <v>16</v>
      </c>
      <c r="B2" s="12">
        <v>14</v>
      </c>
    </row>
    <row r="3" spans="1:2" x14ac:dyDescent="0.25">
      <c r="A3" s="3" t="s">
        <v>17</v>
      </c>
      <c r="B3" s="12">
        <v>15</v>
      </c>
    </row>
    <row r="4" spans="1:2" x14ac:dyDescent="0.25">
      <c r="A4" s="3" t="s">
        <v>18</v>
      </c>
      <c r="B4" s="12">
        <v>16</v>
      </c>
    </row>
    <row r="5" spans="1:2" x14ac:dyDescent="0.25">
      <c r="A5" s="3" t="s">
        <v>19</v>
      </c>
      <c r="B5" s="12">
        <v>15</v>
      </c>
    </row>
    <row r="6" spans="1:2" x14ac:dyDescent="0.25">
      <c r="A6" s="3" t="s">
        <v>20</v>
      </c>
      <c r="B6" s="12">
        <v>14.5</v>
      </c>
    </row>
    <row r="7" spans="1:2" x14ac:dyDescent="0.25">
      <c r="A7" s="3" t="s">
        <v>21</v>
      </c>
      <c r="B7" s="12">
        <v>15.5</v>
      </c>
    </row>
    <row r="8" spans="1:2" x14ac:dyDescent="0.25">
      <c r="A8" s="3" t="s">
        <v>22</v>
      </c>
      <c r="B8" s="12">
        <v>14</v>
      </c>
    </row>
    <row r="9" spans="1:2" x14ac:dyDescent="0.25">
      <c r="A9" s="3" t="s">
        <v>23</v>
      </c>
      <c r="B9" s="12">
        <v>14.5</v>
      </c>
    </row>
    <row r="10" spans="1:2" x14ac:dyDescent="0.25">
      <c r="A10" s="3" t="s">
        <v>24</v>
      </c>
      <c r="B10" s="12">
        <v>15</v>
      </c>
    </row>
    <row r="11" spans="1:2" x14ac:dyDescent="0.25">
      <c r="A11" s="3" t="s">
        <v>25</v>
      </c>
      <c r="B11" s="12">
        <v>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workbookViewId="0">
      <selection activeCell="G9" sqref="G9"/>
    </sheetView>
  </sheetViews>
  <sheetFormatPr baseColWidth="10" defaultColWidth="9.140625" defaultRowHeight="15" x14ac:dyDescent="0.25"/>
  <cols>
    <col min="1" max="1" width="20" customWidth="1"/>
    <col min="2" max="2" width="15.140625" bestFit="1" customWidth="1"/>
    <col min="3" max="5" width="12" customWidth="1"/>
    <col min="6" max="6" width="14" customWidth="1"/>
  </cols>
  <sheetData>
    <row r="1" spans="1:6" ht="17.25" x14ac:dyDescent="0.3">
      <c r="A1" s="20" t="s">
        <v>34</v>
      </c>
      <c r="B1" s="17"/>
      <c r="C1" s="17"/>
      <c r="D1" s="17"/>
      <c r="E1" s="17"/>
      <c r="F1" s="17"/>
    </row>
    <row r="3" spans="1:6" x14ac:dyDescent="0.25">
      <c r="A3" t="s">
        <v>35</v>
      </c>
      <c r="B3" s="8">
        <f>FechaInicio</f>
        <v>45831</v>
      </c>
    </row>
    <row r="4" spans="1:6" x14ac:dyDescent="0.25">
      <c r="A4" t="s">
        <v>36</v>
      </c>
      <c r="B4" s="8">
        <f>FechaInicio+6</f>
        <v>45837</v>
      </c>
    </row>
    <row r="5" spans="1:6" x14ac:dyDescent="0.25">
      <c r="A5" s="13" t="s">
        <v>13</v>
      </c>
      <c r="B5" s="13" t="s">
        <v>37</v>
      </c>
      <c r="C5" s="13" t="s">
        <v>38</v>
      </c>
      <c r="D5" s="13" t="s">
        <v>12</v>
      </c>
      <c r="E5" s="13" t="s">
        <v>33</v>
      </c>
      <c r="F5" s="13" t="s">
        <v>39</v>
      </c>
    </row>
    <row r="6" spans="1:6" x14ac:dyDescent="0.25">
      <c r="A6" s="3" t="s">
        <v>16</v>
      </c>
      <c r="B6" s="5">
        <f>Fichaje!P6</f>
        <v>1.666666666666667</v>
      </c>
      <c r="C6" s="5">
        <f>Fichaje!Q6</f>
        <v>0.10416666666666652</v>
      </c>
      <c r="D6" s="5">
        <f>Fichaje!R6</f>
        <v>1.7708333333333335</v>
      </c>
      <c r="E6" s="3">
        <f>VLOOKUP(A6,Empleados!$A$2:$B$11,2,0)</f>
        <v>14</v>
      </c>
      <c r="F6" s="12">
        <f t="shared" ref="F6:F15" si="0">D6*E6</f>
        <v>24.791666666666668</v>
      </c>
    </row>
    <row r="7" spans="1:6" x14ac:dyDescent="0.25">
      <c r="A7" s="3" t="s">
        <v>17</v>
      </c>
      <c r="B7" s="5">
        <f>Fichaje!P7</f>
        <v>1.666666666666667</v>
      </c>
      <c r="C7" s="5">
        <f>Fichaje!Q7</f>
        <v>0.10416666666666652</v>
      </c>
      <c r="D7" s="5">
        <f>Fichaje!R7</f>
        <v>1.7708333333333335</v>
      </c>
      <c r="E7" s="3">
        <f>VLOOKUP(A7,Empleados!$A$2:$B$11,2,0)</f>
        <v>15</v>
      </c>
      <c r="F7" s="12">
        <f t="shared" si="0"/>
        <v>26.562500000000004</v>
      </c>
    </row>
    <row r="8" spans="1:6" x14ac:dyDescent="0.25">
      <c r="A8" s="3" t="s">
        <v>18</v>
      </c>
      <c r="B8" s="5">
        <f>Fichaje!P8</f>
        <v>1.666666666666667</v>
      </c>
      <c r="C8" s="5">
        <f>Fichaje!Q8</f>
        <v>0.10416666666666652</v>
      </c>
      <c r="D8" s="5">
        <f>Fichaje!R8</f>
        <v>1.7708333333333335</v>
      </c>
      <c r="E8" s="3">
        <f>VLOOKUP(A8,Empleados!$A$2:$B$11,2,0)</f>
        <v>16</v>
      </c>
      <c r="F8" s="12">
        <f t="shared" si="0"/>
        <v>28.333333333333336</v>
      </c>
    </row>
    <row r="9" spans="1:6" x14ac:dyDescent="0.25">
      <c r="A9" s="3" t="s">
        <v>19</v>
      </c>
      <c r="B9" s="5">
        <f>Fichaje!P9</f>
        <v>1.666666666666667</v>
      </c>
      <c r="C9" s="5">
        <f>Fichaje!Q9</f>
        <v>0.10416666666666652</v>
      </c>
      <c r="D9" s="5">
        <f>Fichaje!R9</f>
        <v>1.7708333333333335</v>
      </c>
      <c r="E9" s="3">
        <f>VLOOKUP(A9,Empleados!$A$2:$B$11,2,0)</f>
        <v>15</v>
      </c>
      <c r="F9" s="12">
        <f t="shared" si="0"/>
        <v>26.562500000000004</v>
      </c>
    </row>
    <row r="10" spans="1:6" x14ac:dyDescent="0.25">
      <c r="A10" s="3" t="s">
        <v>20</v>
      </c>
      <c r="B10" s="5">
        <f>Fichaje!P10</f>
        <v>1.666666666666667</v>
      </c>
      <c r="C10" s="5">
        <f>Fichaje!Q10</f>
        <v>0.10416666666666652</v>
      </c>
      <c r="D10" s="5">
        <f>Fichaje!R10</f>
        <v>1.7708333333333335</v>
      </c>
      <c r="E10" s="3">
        <f>VLOOKUP(A10,Empleados!$A$2:$B$11,2,0)</f>
        <v>14.5</v>
      </c>
      <c r="F10" s="12">
        <f t="shared" si="0"/>
        <v>25.677083333333336</v>
      </c>
    </row>
    <row r="11" spans="1:6" x14ac:dyDescent="0.25">
      <c r="A11" s="3" t="s">
        <v>21</v>
      </c>
      <c r="B11" s="5">
        <f>Fichaje!P11</f>
        <v>1.666666666666667</v>
      </c>
      <c r="C11" s="5">
        <f>Fichaje!Q11</f>
        <v>0.10416666666666652</v>
      </c>
      <c r="D11" s="5">
        <f>Fichaje!R11</f>
        <v>1.7708333333333335</v>
      </c>
      <c r="E11" s="3">
        <f>VLOOKUP(A11,Empleados!$A$2:$B$11,2,0)</f>
        <v>15.5</v>
      </c>
      <c r="F11" s="12">
        <f t="shared" si="0"/>
        <v>27.447916666666668</v>
      </c>
    </row>
    <row r="12" spans="1:6" x14ac:dyDescent="0.25">
      <c r="A12" s="3" t="s">
        <v>22</v>
      </c>
      <c r="B12" s="5">
        <f>Fichaje!P12</f>
        <v>1.666666666666667</v>
      </c>
      <c r="C12" s="5">
        <f>Fichaje!Q12</f>
        <v>0.10416666666666652</v>
      </c>
      <c r="D12" s="5">
        <f>Fichaje!R12</f>
        <v>1.7708333333333335</v>
      </c>
      <c r="E12" s="3">
        <f>VLOOKUP(A12,Empleados!$A$2:$B$11,2,0)</f>
        <v>14</v>
      </c>
      <c r="F12" s="12">
        <f t="shared" si="0"/>
        <v>24.791666666666668</v>
      </c>
    </row>
    <row r="13" spans="1:6" x14ac:dyDescent="0.25">
      <c r="A13" s="3" t="s">
        <v>23</v>
      </c>
      <c r="B13" s="5">
        <f>Fichaje!P13</f>
        <v>1.666666666666667</v>
      </c>
      <c r="C13" s="5">
        <f>Fichaje!Q13</f>
        <v>0.10416666666666652</v>
      </c>
      <c r="D13" s="5">
        <f>Fichaje!R13</f>
        <v>1.7708333333333335</v>
      </c>
      <c r="E13" s="3">
        <f>VLOOKUP(A13,Empleados!$A$2:$B$11,2,0)</f>
        <v>14.5</v>
      </c>
      <c r="F13" s="12">
        <f t="shared" si="0"/>
        <v>25.677083333333336</v>
      </c>
    </row>
    <row r="14" spans="1:6" x14ac:dyDescent="0.25">
      <c r="A14" s="3" t="s">
        <v>24</v>
      </c>
      <c r="B14" s="5">
        <f>Fichaje!P14</f>
        <v>1.666666666666667</v>
      </c>
      <c r="C14" s="5">
        <f>Fichaje!Q14</f>
        <v>0.10416666666666652</v>
      </c>
      <c r="D14" s="5">
        <f>Fichaje!R14</f>
        <v>1.7708333333333335</v>
      </c>
      <c r="E14" s="3">
        <f>VLOOKUP(A14,Empleados!$A$2:$B$11,2,0)</f>
        <v>15</v>
      </c>
      <c r="F14" s="12">
        <f t="shared" si="0"/>
        <v>26.562500000000004</v>
      </c>
    </row>
    <row r="15" spans="1:6" x14ac:dyDescent="0.25">
      <c r="A15" s="3" t="s">
        <v>25</v>
      </c>
      <c r="B15" s="5">
        <f>Fichaje!P15</f>
        <v>1.666666666666667</v>
      </c>
      <c r="C15" s="5">
        <f>Fichaje!Q15</f>
        <v>0.10416666666666652</v>
      </c>
      <c r="D15" s="5">
        <f>Fichaje!R15</f>
        <v>1.7708333333333335</v>
      </c>
      <c r="E15" s="3">
        <f>VLOOKUP(A15,Empleados!$A$2:$B$11,2,0)</f>
        <v>14</v>
      </c>
      <c r="F15" s="12">
        <f t="shared" si="0"/>
        <v>24.791666666666668</v>
      </c>
    </row>
    <row r="16" spans="1:6" x14ac:dyDescent="0.25">
      <c r="A16" s="1" t="s">
        <v>26</v>
      </c>
      <c r="B16" s="14">
        <f>SUM(B6:B15)</f>
        <v>16.666666666666675</v>
      </c>
      <c r="C16" s="14">
        <f>SUM(C6:C15)</f>
        <v>1.0416666666666652</v>
      </c>
      <c r="D16" s="14">
        <f>SUM(D6:D15)</f>
        <v>17.708333333333336</v>
      </c>
      <c r="E16" s="3"/>
      <c r="F16" s="15">
        <f>SUM(F6:F15)</f>
        <v>261.19791666666669</v>
      </c>
    </row>
  </sheetData>
  <mergeCells count="1">
    <mergeCell ref="A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Fichaje</vt:lpstr>
      <vt:lpstr>Datos</vt:lpstr>
      <vt:lpstr>Empleados</vt:lpstr>
      <vt:lpstr>Resumen</vt:lpstr>
      <vt:lpstr>DescansoDiario</vt:lpstr>
      <vt:lpstr>FechaInicio</vt:lpstr>
      <vt:lpstr>HrsDiaNormal</vt:lpstr>
      <vt:lpstr>HrsSemNormal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Sergio Jiménez Canales</cp:lastModifiedBy>
  <dcterms:created xsi:type="dcterms:W3CDTF">2025-09-02T15:52:30Z</dcterms:created>
  <dcterms:modified xsi:type="dcterms:W3CDTF">2025-09-02T16:14:10Z</dcterms:modified>
</cp:coreProperties>
</file>